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3\Lukáš\výměna kolejnic Albrechtice - Havířov\SOUTĚŽ\"/>
    </mc:Choice>
  </mc:AlternateContent>
  <bookViews>
    <workbookView xWindow="0" yWindow="0" windowWidth="28800" windowHeight="12420" activeTab="1"/>
  </bookViews>
  <sheets>
    <sheet name="Rekapitulace stavby" sheetId="1" r:id="rId1"/>
    <sheet name="SO01 - Výměna kolejnic 1...." sheetId="2" r:id="rId2"/>
    <sheet name="VON - vedlejší a ostatní ..." sheetId="3" r:id="rId3"/>
  </sheets>
  <definedNames>
    <definedName name="_xlnm._FilterDatabase" localSheetId="1" hidden="1">'SO01 - Výměna kolejnic 1....'!$C$118:$K$188</definedName>
    <definedName name="_xlnm._FilterDatabase" localSheetId="2" hidden="1">'VON - vedlejší a ostatní ...'!$C$116:$K$122</definedName>
    <definedName name="_xlnm.Print_Titles" localSheetId="0">'Rekapitulace stavby'!$92:$92</definedName>
    <definedName name="_xlnm.Print_Titles" localSheetId="1">'SO01 - Výměna kolejnic 1....'!$118:$118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'SO01 - Výměna kolejnic 1....'!$C$4:$J$76,'SO01 - Výměna kolejnic 1....'!$C$82:$J$100,'SO01 - Výměna kolejnic 1....'!$C$106:$K$188</definedName>
    <definedName name="_xlnm.Print_Area" localSheetId="2">'VON - vedlejší a ostatní ...'!$C$4:$J$76,'VON - vedlejší a ostatní ...'!$C$82:$J$98,'VON - vedlejší a ostatní ...'!$C$104:$K$122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92" i="3" s="1"/>
  <c r="J23" i="3"/>
  <c r="J21" i="3"/>
  <c r="E21" i="3"/>
  <c r="J113" i="3" s="1"/>
  <c r="J20" i="3"/>
  <c r="J18" i="3"/>
  <c r="E18" i="3"/>
  <c r="F92" i="3"/>
  <c r="J17" i="3"/>
  <c r="J15" i="3"/>
  <c r="E15" i="3"/>
  <c r="F113" i="3" s="1"/>
  <c r="J14" i="3"/>
  <c r="J12" i="3"/>
  <c r="J111" i="3" s="1"/>
  <c r="E7" i="3"/>
  <c r="E85" i="3"/>
  <c r="J37" i="2"/>
  <c r="J36" i="2"/>
  <c r="AY95" i="1"/>
  <c r="J35" i="2"/>
  <c r="AX95" i="1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F37" i="2" s="1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22" i="2"/>
  <c r="BH122" i="2"/>
  <c r="BG122" i="2"/>
  <c r="F35" i="2" s="1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91" i="2"/>
  <c r="J20" i="2"/>
  <c r="J18" i="2"/>
  <c r="E18" i="2"/>
  <c r="F92" i="2"/>
  <c r="J17" i="2"/>
  <c r="J15" i="2"/>
  <c r="E15" i="2"/>
  <c r="F115" i="2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J167" i="2"/>
  <c r="J151" i="2"/>
  <c r="BK182" i="2"/>
  <c r="BK153" i="2"/>
  <c r="J144" i="2"/>
  <c r="J135" i="2"/>
  <c r="J127" i="2"/>
  <c r="J122" i="3"/>
  <c r="BK119" i="3"/>
  <c r="J153" i="2"/>
  <c r="BK150" i="2"/>
  <c r="BK144" i="2"/>
  <c r="J176" i="2"/>
  <c r="BK122" i="2"/>
  <c r="J140" i="2"/>
  <c r="J133" i="2"/>
  <c r="J187" i="2"/>
  <c r="J152" i="2"/>
  <c r="BK151" i="2"/>
  <c r="J150" i="2"/>
  <c r="J147" i="2"/>
  <c r="BK187" i="2"/>
  <c r="J182" i="2"/>
  <c r="J173" i="2"/>
  <c r="BK161" i="2"/>
  <c r="BK148" i="2"/>
  <c r="BK142" i="2"/>
  <c r="J139" i="2"/>
  <c r="BK136" i="2"/>
  <c r="BK133" i="2"/>
  <c r="J128" i="2"/>
  <c r="BK154" i="2"/>
  <c r="BK147" i="2"/>
  <c r="BK139" i="2"/>
  <c r="J138" i="2"/>
  <c r="J131" i="2"/>
  <c r="BK127" i="2"/>
  <c r="J123" i="2"/>
  <c r="J161" i="2"/>
  <c r="J146" i="2"/>
  <c r="BK173" i="2"/>
  <c r="BK145" i="2"/>
  <c r="J136" i="2"/>
  <c r="BK122" i="3"/>
  <c r="BK167" i="2"/>
  <c r="J148" i="2"/>
  <c r="BK176" i="2"/>
  <c r="J154" i="2"/>
  <c r="J122" i="2"/>
  <c r="J164" i="2"/>
  <c r="BK146" i="2"/>
  <c r="BK131" i="2"/>
  <c r="BK140" i="2"/>
  <c r="J119" i="3"/>
  <c r="BK152" i="2"/>
  <c r="J145" i="2"/>
  <c r="BK123" i="2"/>
  <c r="BK138" i="2"/>
  <c r="BK128" i="2"/>
  <c r="J120" i="3"/>
  <c r="BK164" i="2"/>
  <c r="AS94" i="1"/>
  <c r="BK135" i="2"/>
  <c r="J142" i="2"/>
  <c r="BK120" i="3"/>
  <c r="J34" i="2"/>
  <c r="F36" i="2"/>
  <c r="BK121" i="2" l="1"/>
  <c r="BK120" i="2" s="1"/>
  <c r="J121" i="2"/>
  <c r="J98" i="2" s="1"/>
  <c r="P121" i="2"/>
  <c r="P120" i="2" s="1"/>
  <c r="R121" i="2"/>
  <c r="R120" i="2" s="1"/>
  <c r="T121" i="2"/>
  <c r="T120" i="2" s="1"/>
  <c r="T119" i="2" s="1"/>
  <c r="T149" i="2"/>
  <c r="R149" i="2"/>
  <c r="BK118" i="3"/>
  <c r="J118" i="3"/>
  <c r="J97" i="3" s="1"/>
  <c r="P118" i="3"/>
  <c r="P117" i="3" s="1"/>
  <c r="AU96" i="1" s="1"/>
  <c r="P149" i="2"/>
  <c r="R118" i="3"/>
  <c r="R117" i="3" s="1"/>
  <c r="BK149" i="2"/>
  <c r="J149" i="2"/>
  <c r="J99" i="2"/>
  <c r="T118" i="3"/>
  <c r="T117" i="3"/>
  <c r="J89" i="3"/>
  <c r="E107" i="3"/>
  <c r="J114" i="3"/>
  <c r="BE122" i="3"/>
  <c r="J91" i="3"/>
  <c r="BE119" i="3"/>
  <c r="F91" i="3"/>
  <c r="F114" i="3"/>
  <c r="BE120" i="3"/>
  <c r="BB95" i="1"/>
  <c r="BB94" i="1" s="1"/>
  <c r="AX94" i="1" s="1"/>
  <c r="BC95" i="1"/>
  <c r="J92" i="2"/>
  <c r="F116" i="2"/>
  <c r="BE123" i="2"/>
  <c r="BE127" i="2"/>
  <c r="BE128" i="2"/>
  <c r="BE131" i="2"/>
  <c r="BE133" i="2"/>
  <c r="BE135" i="2"/>
  <c r="BE136" i="2"/>
  <c r="BE138" i="2"/>
  <c r="BE139" i="2"/>
  <c r="BE140" i="2"/>
  <c r="BE142" i="2"/>
  <c r="BE146" i="2"/>
  <c r="F91" i="2"/>
  <c r="E109" i="2"/>
  <c r="J113" i="2"/>
  <c r="J115" i="2"/>
  <c r="BE153" i="2"/>
  <c r="BE161" i="2"/>
  <c r="BE173" i="2"/>
  <c r="BE176" i="2"/>
  <c r="BE182" i="2"/>
  <c r="BE187" i="2"/>
  <c r="BE122" i="2"/>
  <c r="AW95" i="1"/>
  <c r="BE144" i="2"/>
  <c r="BE145" i="2"/>
  <c r="BE147" i="2"/>
  <c r="BE148" i="2"/>
  <c r="BE150" i="2"/>
  <c r="BE151" i="2"/>
  <c r="BE152" i="2"/>
  <c r="BE154" i="2"/>
  <c r="BE164" i="2"/>
  <c r="BE167" i="2"/>
  <c r="BD95" i="1"/>
  <c r="J34" i="3"/>
  <c r="AW96" i="1" s="1"/>
  <c r="F34" i="2"/>
  <c r="F37" i="3"/>
  <c r="BD96" i="1"/>
  <c r="BD94" i="1" s="1"/>
  <c r="W33" i="1" s="1"/>
  <c r="F34" i="3"/>
  <c r="BA96" i="1"/>
  <c r="F35" i="3"/>
  <c r="BB96" i="1"/>
  <c r="F36" i="3"/>
  <c r="BC96" i="1"/>
  <c r="BC94" i="1"/>
  <c r="AY94" i="1"/>
  <c r="BK119" i="2" l="1"/>
  <c r="J119" i="2"/>
  <c r="J96" i="2" s="1"/>
  <c r="R119" i="2"/>
  <c r="P119" i="2"/>
  <c r="AU95" i="1"/>
  <c r="BA95" i="1"/>
  <c r="BA94" i="1" s="1"/>
  <c r="AW94" i="1" s="1"/>
  <c r="AK30" i="1" s="1"/>
  <c r="BK117" i="3"/>
  <c r="J117" i="3"/>
  <c r="J96" i="3"/>
  <c r="J120" i="2"/>
  <c r="J97" i="2"/>
  <c r="F33" i="2"/>
  <c r="AZ95" i="1" s="1"/>
  <c r="AU94" i="1"/>
  <c r="W31" i="1"/>
  <c r="W32" i="1"/>
  <c r="J33" i="2"/>
  <c r="AV95" i="1" s="1"/>
  <c r="AT95" i="1" s="1"/>
  <c r="J30" i="2"/>
  <c r="AG95" i="1" s="1"/>
  <c r="F33" i="3"/>
  <c r="AZ96" i="1" s="1"/>
  <c r="J33" i="3"/>
  <c r="AV96" i="1"/>
  <c r="AT96" i="1"/>
  <c r="AN95" i="1" l="1"/>
  <c r="J39" i="2"/>
  <c r="W30" i="1"/>
  <c r="J30" i="3"/>
  <c r="AG96" i="1" s="1"/>
  <c r="AZ94" i="1"/>
  <c r="W29" i="1"/>
  <c r="J39" i="3" l="1"/>
  <c r="AG94" i="1"/>
  <c r="AK26" i="1"/>
  <c r="AN96" i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<sst xmlns="http://schemas.openxmlformats.org/spreadsheetml/2006/main" count="1137" uniqueCount="283">
  <si>
    <t>Export Komplet</t>
  </si>
  <si>
    <t/>
  </si>
  <si>
    <t>2.0</t>
  </si>
  <si>
    <t>ZAMOK</t>
  </si>
  <si>
    <t>False</t>
  </si>
  <si>
    <t>{376a9b05-61a2-4fe6-8fac-de1b2fd86783}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</si>
  <si>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</si>
  <si>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</si>
  <si>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</si>
  <si>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</si>
  <si>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</si>
  <si>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</si>
  <si>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</si>
  <si>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</si>
  <si>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PA63519006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</si>
  <si>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</si>
  <si>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</si>
  <si>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Albrechtice u Českého Těšína - Havířov - 1.etapa</t>
  </si>
  <si>
    <t>KSO:</t>
  </si>
  <si>
    <t>CC-CZ:</t>
  </si>
  <si>
    <t>Místo:</t>
  </si>
  <si>
    <t xml:space="preserve"> </t>
  </si>
  <si>
    <t>Datum:</t>
  </si>
  <si>
    <t>13. 6. 2023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</si>
  <si>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</si>
  <si>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</si>
  <si>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</si>
  <si>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</si>
  <si>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</si>
  <si>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</si>
  <si>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</si>
  <si>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</si>
  <si>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</si>
  <si>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</si>
  <si>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</si>
  <si>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</si>
  <si>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</si>
  <si>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</si>
  <si>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</si>
  <si>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</si>
  <si>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</si>
  <si>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</si>
  <si>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</si>
  <si>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</si>
  <si>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</si>
  <si>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</si>
  <si>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</si>
  <si>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</si>
  <si>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</si>
  <si>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</si>
  <si>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</si>
  <si>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</si>
  <si>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</si>
  <si>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</si>
  <si>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</si>
  <si>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</si>
  <si>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</si>
  <si>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</si>
  <si>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</si>
  <si>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</si>
  <si>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</si>
  <si>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</si>
  <si>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</si>
  <si>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</si>
  <si>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</si>
  <si>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</si>
  <si>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</si>
  <si>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</si>
  <si>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</si>
  <si>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</si>
  <si>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</si>
  <si>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</si>
  <si>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</si>
  <si>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</si>
  <si>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</si>
  <si>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</si>
  <si>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</si>
  <si>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</si>
  <si>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</si>
  <si>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</si>
  <si>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</si>
  <si>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</si>
  <si>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kolejnic 1.TK Albrechtice u Českého Těšína - Havířov(km11,400 - 12,325)</t>
  </si>
  <si>
    <t>STA</t>
  </si>
  <si>
    <t>1</t>
  </si>
  <si>
    <t>{4630ddc2-e9d7-413b-88de-16a1f8c1e91f}</t>
  </si>
  <si>
    <t>2</t>
  </si>
  <si>
    <t>VON</t>
  </si>
  <si>
    <t>vedlejší a ostatní náklady</t>
  </si>
  <si>
    <t>{f9b40579-3058-4776-a214-e85d16e3f03b}</t>
  </si>
  <si>
    <t>KRYCÍ LIST SOUPISU PRACÍ</t>
  </si>
  <si>
    <t>Objekt:</t>
  </si>
  <si>
    <t>SO01 - Výměna kolejnic 1.TK Albrechtice u Českého Těšína - Havířov(km11,400 - 12,325)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</si>
  <si>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</si>
  <si>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</si>
  <si>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</si>
  <si>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</si>
  <si>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</si>
  <si>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</si>
  <si>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</si>
  <si>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</si>
  <si>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</si>
  <si>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</si>
  <si>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</si>
  <si>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</si>
  <si>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</si>
  <si>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</si>
  <si>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</si>
  <si>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</si>
  <si>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</si>
  <si>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</si>
  <si>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</si>
  <si>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</si>
  <si>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</si>
  <si>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</si>
  <si>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</si>
  <si>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</si>
  <si>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</si>
  <si>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</si>
  <si>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</si>
  <si>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5905030020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</si>
  <si>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</si>
  <si>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m3</t>
  </si>
  <si>
    <t>Sborník UOŽI 01 2023</t>
  </si>
  <si>
    <t>4</t>
  </si>
  <si>
    <t>1248568466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</si>
  <si>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</si>
  <si>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</si>
  <si>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1294878827</t>
  </si>
  <si>
    <t>VV</t>
  </si>
  <si>
    <t xml:space="preserve">400"podbíjení </t>
  </si>
  <si>
    <t>3"doplnění výkopu</t>
  </si>
  <si>
    <t>Součet</t>
  </si>
  <si>
    <t>3</t>
  </si>
  <si>
    <t>5906110015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</si>
  <si>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</si>
  <si>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kus</t>
  </si>
  <si>
    <t>-144563169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</si>
  <si>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</si>
  <si>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</si>
  <si>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</si>
  <si>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562044805</t>
  </si>
  <si>
    <t>P</t>
  </si>
  <si>
    <t>Poznámka k položce:_x000D_
Metr kolejnice=m</t>
  </si>
  <si>
    <t>2*6</t>
  </si>
  <si>
    <t>5907025393</t>
  </si>
  <si>
    <t>Výměna kolejnicových pásů současně s výměnou kroužků a pryžové podložky, tvar S49, T, 49E1.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</si>
  <si>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-390284068</t>
  </si>
  <si>
    <t>6</t>
  </si>
  <si>
    <t>5907050120</t>
  </si>
  <si>
    <t>Dělení kolejnic kyslíkem, soustavy S49 nebo T. Poznámka: 1. V cenách jsou započteny náklady na manipulaci, podložení, označení a provedení řezu kolejnice.</t>
  </si>
  <si>
    <t>1252976344</t>
  </si>
  <si>
    <t>Poznámka k položce:_x000D_
Řez=kus</t>
  </si>
  <si>
    <t>7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</si>
  <si>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</si>
  <si>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</si>
  <si>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-1257691639</t>
  </si>
  <si>
    <t>8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</si>
  <si>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</si>
  <si>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</si>
  <si>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</si>
  <si>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390806120</t>
  </si>
  <si>
    <t>Poznámka k položce:_x000D_
Kilometr koleje=km</t>
  </si>
  <si>
    <t>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</si>
  <si>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</si>
  <si>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</si>
  <si>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</si>
  <si>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55564962</t>
  </si>
  <si>
    <t>10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</si>
  <si>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</si>
  <si>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</si>
  <si>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-1340392247</t>
  </si>
  <si>
    <t>11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</si>
  <si>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</si>
  <si>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</si>
  <si>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195379992</t>
  </si>
  <si>
    <t>12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</si>
  <si>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</si>
  <si>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</si>
  <si>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-1592234669</t>
  </si>
  <si>
    <t>13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</si>
  <si>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</si>
  <si>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</si>
  <si>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591354636</t>
  </si>
  <si>
    <t>14</t>
  </si>
  <si>
    <t>M</t>
  </si>
  <si>
    <t>5955101000</t>
  </si>
  <si>
    <t>Kamenivo drcené štěrk frakce 31,5/63 třídy BI</t>
  </si>
  <si>
    <t>t</t>
  </si>
  <si>
    <t>1819615327</t>
  </si>
  <si>
    <t>5958128010</t>
  </si>
  <si>
    <t>Komplety ŽS 4 (šroub RS 1, matice M 24, podložka Fe6, svěrka ŽS4)</t>
  </si>
  <si>
    <t>-1943498123</t>
  </si>
  <si>
    <t>16</t>
  </si>
  <si>
    <t>5958158005</t>
  </si>
  <si>
    <t>Podložka pryžová pod patu kolejnice S49 183/126/6</t>
  </si>
  <si>
    <t>267312413</t>
  </si>
  <si>
    <t>17</t>
  </si>
  <si>
    <t>5958134040</t>
  </si>
  <si>
    <t>Součásti upevňovací kroužek pružný dvojitý Fe 6</t>
  </si>
  <si>
    <t>322784527</t>
  </si>
  <si>
    <t>OST</t>
  </si>
  <si>
    <t>Ostatní</t>
  </si>
  <si>
    <t>18</t>
  </si>
  <si>
    <t>7497351560</t>
  </si>
  <si>
    <t>Montáž přímého ukolejnění na elektrizovaných tratích nebo v kolejových obvodech</t>
  </si>
  <si>
    <t>512</t>
  </si>
  <si>
    <t>1379191992</t>
  </si>
  <si>
    <t>19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</si>
  <si>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</si>
  <si>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</si>
  <si>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72419948</t>
  </si>
  <si>
    <t>20</t>
  </si>
  <si>
    <t>7592005120</t>
  </si>
  <si>
    <t>Montáž informačního bodu MIB 6 - uložení a připevnění na určené místo, seřízení, přezkoušení</t>
  </si>
  <si>
    <t>-1687781810</t>
  </si>
  <si>
    <t>7592007120</t>
  </si>
  <si>
    <t>Demontáž informačního bodu MIB 6</t>
  </si>
  <si>
    <t>-1995842239</t>
  </si>
  <si>
    <t>22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</si>
  <si>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</si>
  <si>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</si>
  <si>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-826208817</t>
  </si>
  <si>
    <t>Poznámka k položce:_x000D_
Měrnou jednotkou je t přepravovaného materiálu.</t>
  </si>
  <si>
    <t>85,198"nové kolejnice z Albrechtic</t>
  </si>
  <si>
    <t>85,198"  staré kolejnice do ŽST.Albechtice kolej 8</t>
  </si>
  <si>
    <t>0,062"komplety ŽS</t>
  </si>
  <si>
    <t>0,580"Fe6</t>
  </si>
  <si>
    <t>23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</si>
  <si>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</si>
  <si>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</si>
  <si>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-588533790</t>
  </si>
  <si>
    <t>64"výzisk z příkopu do Louk n.O.</t>
  </si>
  <si>
    <t>24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</si>
  <si>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</si>
  <si>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</si>
  <si>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1512048978</t>
  </si>
  <si>
    <t>0,580"odvoz pryžových podložek na skládku</t>
  </si>
  <si>
    <t>25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</si>
  <si>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</si>
  <si>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</si>
  <si>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-1930636124</t>
  </si>
  <si>
    <t>0,062"nové svěrky ŽS4</t>
  </si>
  <si>
    <t>0,580"pryžové podložky</t>
  </si>
  <si>
    <t>0,580"kroužkyFe6</t>
  </si>
  <si>
    <t>26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</si>
  <si>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</si>
  <si>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</si>
  <si>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-1180965819</t>
  </si>
  <si>
    <t>Poznámka k položce:_x000D_
Měrnou jednotkou je t přepravovaného materiálu_x000D_
_x000D_
Objednatel předpokládá dopravu materiálu z nejbližšího místa (lomu, skládky) a to s využitím dopravy po železnici s využitím systému volných vozů, tzn. bez fakturace zpáteční cesty</t>
  </si>
  <si>
    <t>685,1"nový štěrk</t>
  </si>
  <si>
    <t>27</t>
  </si>
  <si>
    <t>9902900200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</si>
  <si>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</si>
  <si>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-1073022231</t>
  </si>
  <si>
    <t>85,198"staré kolejnice v koleji</t>
  </si>
  <si>
    <t>28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</si>
  <si>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</si>
  <si>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</si>
  <si>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-2111083180</t>
  </si>
  <si>
    <t>1"ASP</t>
  </si>
  <si>
    <t>1"PUŠL</t>
  </si>
  <si>
    <t>1" MHS</t>
  </si>
  <si>
    <t>29</t>
  </si>
  <si>
    <t>9909000400</t>
  </si>
  <si>
    <t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</si>
  <si>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-622787973</t>
  </si>
  <si>
    <t>0,580"podložka pryžová</t>
  </si>
  <si>
    <t>VON - vedlejší a ostatní náklady</t>
  </si>
  <si>
    <t>VRN - Vedlejší rozpočtové náklady</t>
  </si>
  <si>
    <t>VRN</t>
  </si>
  <si>
    <t>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</si>
  <si>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</si>
  <si>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</si>
  <si>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2078740497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</si>
  <si>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</si>
  <si>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</si>
  <si>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soubor</t>
  </si>
  <si>
    <t>1588706626</t>
  </si>
  <si>
    <t>Poznámka k položce:_x000D_
ZRN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</si>
  <si>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</si>
  <si>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</si>
  <si>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-376380587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</si>
</sst>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1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1"/>
      <c r="AL5" s="21"/>
      <c r="AM5" s="21"/>
      <c r="AN5" s="21"/>
      <c r="AO5" s="21"/>
      <c r="AP5" s="21"/>
      <c r="AQ5" s="21"/>
      <c r="AR5" s="19"/>
      <c r="BE5" s="24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1"/>
      <c r="AL6" s="21"/>
      <c r="AM6" s="21"/>
      <c r="AN6" s="21"/>
      <c r="AO6" s="21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>
      <c r="B14" s="20"/>
      <c r="C14" s="21"/>
      <c r="D14" s="21"/>
      <c r="E14" s="249" t="s">
        <v>31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37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38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39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58" t="s">
        <v>48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PA63519006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Výměna kolejnic v úseku Albrechtice u Českého Těšína - Havířov - 1.etapa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13. 6. 2023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s.o.,OŘ Ostrava,ST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5" t="str">
        <f>IF(E17="","",E17)</f>
        <v xml:space="preserve"> </v>
      </c>
      <c r="AN89" s="266"/>
      <c r="AO89" s="266"/>
      <c r="AP89" s="266"/>
      <c r="AQ89" s="35"/>
      <c r="AR89" s="38"/>
      <c r="AS89" s="267" t="s">
        <v>56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65" t="str">
        <f>IF(E20="","",E20)</f>
        <v xml:space="preserve"> 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57</v>
      </c>
      <c r="D92" s="274"/>
      <c r="E92" s="274"/>
      <c r="F92" s="274"/>
      <c r="G92" s="274"/>
      <c r="H92" s="72"/>
      <c r="I92" s="275" t="s">
        <v>58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59</v>
      </c>
      <c r="AH92" s="274"/>
      <c r="AI92" s="274"/>
      <c r="AJ92" s="274"/>
      <c r="AK92" s="274"/>
      <c r="AL92" s="274"/>
      <c r="AM92" s="274"/>
      <c r="AN92" s="275" t="s">
        <v>60</v>
      </c>
      <c r="AO92" s="274"/>
      <c r="AP92" s="277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ROUND(SUM(AG95:AG96),2)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37.5" customHeight="1">
      <c r="A95" s="92" t="s">
        <v>80</v>
      </c>
      <c r="B95" s="93"/>
      <c r="C95" s="94"/>
      <c r="D95" s="280" t="s">
        <v>81</v>
      </c>
      <c r="E95" s="280"/>
      <c r="F95" s="280"/>
      <c r="G95" s="280"/>
      <c r="H95" s="280"/>
      <c r="I95" s="95"/>
      <c r="J95" s="280" t="s">
        <v>82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'SO01 - Výměna kolejnic 1....'!J30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83</v>
      </c>
      <c r="AR95" s="97"/>
      <c r="AS95" s="98">
        <v>0</v>
      </c>
      <c r="AT95" s="99">
        <f>ROUND(SUM(AV95:AW95),2)</f>
        <v>0</v>
      </c>
      <c r="AU95" s="100">
        <f>'SO01 - Výměna kolejnic 1....'!P119</f>
        <v>0</v>
      </c>
      <c r="AV95" s="99">
        <f>'SO01 - Výměna kolejnic 1....'!J33</f>
        <v>0</v>
      </c>
      <c r="AW95" s="99">
        <f>'SO01 - Výměna kolejnic 1....'!J34</f>
        <v>0</v>
      </c>
      <c r="AX95" s="99">
        <f>'SO01 - Výměna kolejnic 1....'!J35</f>
        <v>0</v>
      </c>
      <c r="AY95" s="99">
        <f>'SO01 - Výměna kolejnic 1....'!J36</f>
        <v>0</v>
      </c>
      <c r="AZ95" s="99">
        <f>'SO01 - Výměna kolejnic 1....'!F33</f>
        <v>0</v>
      </c>
      <c r="BA95" s="99">
        <f>'SO01 - Výměna kolejnic 1....'!F34</f>
        <v>0</v>
      </c>
      <c r="BB95" s="99">
        <f>'SO01 - Výměna kolejnic 1....'!F35</f>
        <v>0</v>
      </c>
      <c r="BC95" s="99">
        <f>'SO01 - Výměna kolejnic 1....'!F36</f>
        <v>0</v>
      </c>
      <c r="BD95" s="101">
        <f>'SO01 - Výměna kolejnic 1....'!F37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5" customHeight="1">
      <c r="A96" s="92" t="s">
        <v>80</v>
      </c>
      <c r="B96" s="93"/>
      <c r="C96" s="94"/>
      <c r="D96" s="280" t="s">
        <v>87</v>
      </c>
      <c r="E96" s="280"/>
      <c r="F96" s="280"/>
      <c r="G96" s="280"/>
      <c r="H96" s="280"/>
      <c r="I96" s="95"/>
      <c r="J96" s="280" t="s">
        <v>88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'VON - vedlejší a ostatní ...'!J30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83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dShCdoVYOBTglilXmOe5bblScqcWyQqMb2HA9GuA5EcpFYxXaWJreaxqrI6qwoV4QMT+Rva1hxFW1aN+wSzeEQ==" saltValue="shPSikRYcZyMYrnQ/BowdmG4gEAImKlpyRaG62HIpIXqdQW2TsLxA2UK94CPBvX5v9gzf3P5KgYIncKcW3IYf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Výměna kolejnic 1.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tabSelected="1" topLeftCell="A10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4" t="str">
        <f>'Rekapitulace stavby'!K6</f>
        <v>Výměna kolejnic v úseku Albrechtice u Českého Těšína - Havířov - 1.etapa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92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13. 6. 2023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s.o.,OŘ Ostrava,ST Ostrava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ROUND((SUM(BE119:BE188)),  2)</f>
        <v>0</v>
      </c>
      <c r="G33" s="33"/>
      <c r="H33" s="33"/>
      <c r="I33" s="123">
        <v>0.21</v>
      </c>
      <c r="J33" s="122">
        <f>ROUND(((SUM(BE119:BE188))*I33),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ROUND((SUM(BF119:BF188)),  2)</f>
        <v>0</v>
      </c>
      <c r="G34" s="33"/>
      <c r="H34" s="33"/>
      <c r="I34" s="123">
        <v>0.15</v>
      </c>
      <c r="J34" s="122">
        <f>ROUND(((SUM(BF119:BF188))*I34),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ROUND((SUM(BG119:BG188)),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ROUND((SUM(BH119:BH188)),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ROUND((SUM(BI119:BI188)),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1" t="str">
        <f>E7</f>
        <v>Výměna kolejnic v úseku Albrechtice u Českého Těšína - Havířov - 1.etapa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62" t="str">
        <f>E9</f>
        <v>SO01 - Výměna kolejnic 1.TK Albrechtice u Českého Těšína - Havířov(km11,400 - 12,325)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94</v>
      </c>
      <c r="D94" s="143"/>
      <c r="E94" s="143"/>
      <c r="F94" s="143"/>
      <c r="G94" s="143"/>
      <c r="H94" s="143"/>
      <c r="I94" s="143"/>
      <c r="J94" s="144" t="s">
        <v>95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96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46"/>
      <c r="C97" s="147"/>
      <c r="D97" s="148" t="s">
        <v>98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99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100</v>
      </c>
      <c r="E99" s="149"/>
      <c r="F99" s="149"/>
      <c r="G99" s="149"/>
      <c r="H99" s="149"/>
      <c r="I99" s="149"/>
      <c r="J99" s="150">
        <f>J149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101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6.25" customHeight="1">
      <c r="A109" s="33"/>
      <c r="B109" s="34"/>
      <c r="C109" s="35"/>
      <c r="D109" s="35"/>
      <c r="E109" s="291" t="str">
        <f>E7</f>
        <v>Výměna kolejnic v úseku Albrechtice u Českého Těšína - Havířov - 1.etapa</v>
      </c>
      <c r="F109" s="292"/>
      <c r="G109" s="292"/>
      <c r="H109" s="29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91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30" customHeight="1">
      <c r="A111" s="33"/>
      <c r="B111" s="34"/>
      <c r="C111" s="35"/>
      <c r="D111" s="35"/>
      <c r="E111" s="262" t="str">
        <f>E9</f>
        <v>SO01 - Výměna kolejnic 1.TK Albrechtice u Českého Těšína - Havířov(km11,400 - 12,325)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13. 6. 2023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 s.o.,OŘ Ostrava,ST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102</v>
      </c>
      <c r="D118" s="161" t="s">
        <v>61</v>
      </c>
      <c r="E118" s="161" t="s">
        <v>57</v>
      </c>
      <c r="F118" s="161" t="s">
        <v>58</v>
      </c>
      <c r="G118" s="161" t="s">
        <v>103</v>
      </c>
      <c r="H118" s="161" t="s">
        <v>104</v>
      </c>
      <c r="I118" s="161" t="s">
        <v>105</v>
      </c>
      <c r="J118" s="161" t="s">
        <v>95</v>
      </c>
      <c r="K118" s="162" t="s">
        <v>106</v>
      </c>
      <c r="L118" s="163"/>
      <c r="M118" s="74" t="s">
        <v>1</v>
      </c>
      <c r="N118" s="75" t="s">
        <v>40</v>
      </c>
      <c r="O118" s="75" t="s">
        <v>107</v>
      </c>
      <c r="P118" s="75" t="s">
        <v>108</v>
      </c>
      <c r="Q118" s="75" t="s">
        <v>109</v>
      </c>
      <c r="R118" s="75" t="s">
        <v>110</v>
      </c>
      <c r="S118" s="75" t="s">
        <v>111</v>
      </c>
      <c r="T118" s="76" t="s">
        <v>112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113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P120+P149</f>
        <v>0</v>
      </c>
      <c r="Q119" s="78"/>
      <c r="R119" s="166">
        <f>R120+R149</f>
        <v>750.3207000000001</v>
      </c>
      <c r="S119" s="78"/>
      <c r="T119" s="167">
        <f>T120+T149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97</v>
      </c>
      <c r="BK119" s="168">
        <f>BK120+BK149</f>
        <v>0</v>
      </c>
    </row>
    <row r="120" spans="1:65" s="12" customFormat="1" ht="25.9" customHeight="1">
      <c r="B120" s="169"/>
      <c r="C120" s="170"/>
      <c r="D120" s="171" t="s">
        <v>75</v>
      </c>
      <c r="E120" s="172" t="s">
        <v>114</v>
      </c>
      <c r="F120" s="172" t="s">
        <v>115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750.3207000000001</v>
      </c>
      <c r="S120" s="177"/>
      <c r="T120" s="179">
        <f>T121</f>
        <v>0</v>
      </c>
      <c r="AR120" s="180" t="s">
        <v>84</v>
      </c>
      <c r="AT120" s="181" t="s">
        <v>75</v>
      </c>
      <c r="AU120" s="181" t="s">
        <v>76</v>
      </c>
      <c r="AY120" s="180" t="s">
        <v>116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75</v>
      </c>
      <c r="E121" s="183" t="s">
        <v>117</v>
      </c>
      <c r="F121" s="183" t="s">
        <v>118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SUM(P122:P148)</f>
        <v>0</v>
      </c>
      <c r="Q121" s="177"/>
      <c r="R121" s="178">
        <f>SUM(R122:R148)</f>
        <v>750.3207000000001</v>
      </c>
      <c r="S121" s="177"/>
      <c r="T121" s="179">
        <f>SUM(T122:T148)</f>
        <v>0</v>
      </c>
      <c r="AR121" s="180" t="s">
        <v>84</v>
      </c>
      <c r="AT121" s="181" t="s">
        <v>75</v>
      </c>
      <c r="AU121" s="181" t="s">
        <v>84</v>
      </c>
      <c r="AY121" s="180" t="s">
        <v>116</v>
      </c>
      <c r="BK121" s="182">
        <f>SUM(BK122:BK148)</f>
        <v>0</v>
      </c>
    </row>
    <row r="122" spans="1:65" s="2" customFormat="1" ht="189.75" customHeight="1">
      <c r="A122" s="33"/>
      <c r="B122" s="34"/>
      <c r="C122" s="185" t="s">
        <v>84</v>
      </c>
      <c r="D122" s="185" t="s">
        <v>119</v>
      </c>
      <c r="E122" s="186" t="s">
        <v>120</v>
      </c>
      <c r="F122" s="187" t="s">
        <v>121</v>
      </c>
      <c r="G122" s="188" t="s">
        <v>122</v>
      </c>
      <c r="H122" s="189">
        <v>3</v>
      </c>
      <c r="I122" s="190"/>
      <c r="J122" s="191">
        <f>ROUND(I122*H122,2)</f>
        <v>0</v>
      </c>
      <c r="K122" s="187" t="s">
        <v>123</v>
      </c>
      <c r="L122" s="38"/>
      <c r="M122" s="192" t="s">
        <v>1</v>
      </c>
      <c r="N122" s="193" t="s">
        <v>41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124</v>
      </c>
      <c r="AT122" s="196" t="s">
        <v>119</v>
      </c>
      <c r="AU122" s="196" t="s">
        <v>86</v>
      </c>
      <c r="AY122" s="16" t="s">
        <v>116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124</v>
      </c>
      <c r="BM122" s="196" t="s">
        <v>125</v>
      </c>
    </row>
    <row r="123" spans="1:65" s="2" customFormat="1" ht="76.349999999999994" customHeight="1">
      <c r="A123" s="33"/>
      <c r="B123" s="34"/>
      <c r="C123" s="185" t="s">
        <v>86</v>
      </c>
      <c r="D123" s="185" t="s">
        <v>119</v>
      </c>
      <c r="E123" s="186" t="s">
        <v>126</v>
      </c>
      <c r="F123" s="187" t="s">
        <v>127</v>
      </c>
      <c r="G123" s="188" t="s">
        <v>122</v>
      </c>
      <c r="H123" s="189">
        <v>403</v>
      </c>
      <c r="I123" s="190"/>
      <c r="J123" s="191">
        <f>ROUND(I123*H123,2)</f>
        <v>0</v>
      </c>
      <c r="K123" s="187" t="s">
        <v>123</v>
      </c>
      <c r="L123" s="38"/>
      <c r="M123" s="192" t="s">
        <v>1</v>
      </c>
      <c r="N123" s="193" t="s">
        <v>41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124</v>
      </c>
      <c r="AT123" s="196" t="s">
        <v>119</v>
      </c>
      <c r="AU123" s="196" t="s">
        <v>86</v>
      </c>
      <c r="AY123" s="16" t="s">
        <v>116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84</v>
      </c>
      <c r="BK123" s="197">
        <f>ROUND(I123*H123,2)</f>
        <v>0</v>
      </c>
      <c r="BL123" s="16" t="s">
        <v>124</v>
      </c>
      <c r="BM123" s="196" t="s">
        <v>128</v>
      </c>
    </row>
    <row r="124" spans="1:65" s="13" customFormat="1" ht="11.25">
      <c r="B124" s="198"/>
      <c r="C124" s="199"/>
      <c r="D124" s="200" t="s">
        <v>129</v>
      </c>
      <c r="E124" s="201" t="s">
        <v>1</v>
      </c>
      <c r="F124" s="202" t="s">
        <v>130</v>
      </c>
      <c r="G124" s="199"/>
      <c r="H124" s="203">
        <v>400</v>
      </c>
      <c r="I124" s="204"/>
      <c r="J124" s="199"/>
      <c r="K124" s="199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129</v>
      </c>
      <c r="AU124" s="209" t="s">
        <v>86</v>
      </c>
      <c r="AV124" s="13" t="s">
        <v>86</v>
      </c>
      <c r="AW124" s="13" t="s">
        <v>33</v>
      </c>
      <c r="AX124" s="13" t="s">
        <v>76</v>
      </c>
      <c r="AY124" s="209" t="s">
        <v>116</v>
      </c>
    </row>
    <row r="125" spans="1:65" s="13" customFormat="1" ht="11.25">
      <c r="B125" s="198"/>
      <c r="C125" s="199"/>
      <c r="D125" s="200" t="s">
        <v>129</v>
      </c>
      <c r="E125" s="201" t="s">
        <v>1</v>
      </c>
      <c r="F125" s="202" t="s">
        <v>131</v>
      </c>
      <c r="G125" s="199"/>
      <c r="H125" s="203">
        <v>3</v>
      </c>
      <c r="I125" s="204"/>
      <c r="J125" s="199"/>
      <c r="K125" s="199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129</v>
      </c>
      <c r="AU125" s="209" t="s">
        <v>86</v>
      </c>
      <c r="AV125" s="13" t="s">
        <v>86</v>
      </c>
      <c r="AW125" s="13" t="s">
        <v>33</v>
      </c>
      <c r="AX125" s="13" t="s">
        <v>76</v>
      </c>
      <c r="AY125" s="209" t="s">
        <v>116</v>
      </c>
    </row>
    <row r="126" spans="1:65" s="14" customFormat="1" ht="11.25">
      <c r="B126" s="210"/>
      <c r="C126" s="211"/>
      <c r="D126" s="200" t="s">
        <v>129</v>
      </c>
      <c r="E126" s="212" t="s">
        <v>1</v>
      </c>
      <c r="F126" s="213" t="s">
        <v>132</v>
      </c>
      <c r="G126" s="211"/>
      <c r="H126" s="214">
        <v>403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129</v>
      </c>
      <c r="AU126" s="220" t="s">
        <v>86</v>
      </c>
      <c r="AV126" s="14" t="s">
        <v>124</v>
      </c>
      <c r="AW126" s="14" t="s">
        <v>33</v>
      </c>
      <c r="AX126" s="14" t="s">
        <v>84</v>
      </c>
      <c r="AY126" s="220" t="s">
        <v>116</v>
      </c>
    </row>
    <row r="127" spans="1:65" s="2" customFormat="1" ht="90" customHeight="1">
      <c r="A127" s="33"/>
      <c r="B127" s="34"/>
      <c r="C127" s="185" t="s">
        <v>133</v>
      </c>
      <c r="D127" s="185" t="s">
        <v>119</v>
      </c>
      <c r="E127" s="186" t="s">
        <v>134</v>
      </c>
      <c r="F127" s="187" t="s">
        <v>135</v>
      </c>
      <c r="G127" s="188" t="s">
        <v>136</v>
      </c>
      <c r="H127" s="189">
        <v>30</v>
      </c>
      <c r="I127" s="190"/>
      <c r="J127" s="191">
        <f>ROUND(I127*H127,2)</f>
        <v>0</v>
      </c>
      <c r="K127" s="187" t="s">
        <v>123</v>
      </c>
      <c r="L127" s="38"/>
      <c r="M127" s="192" t="s">
        <v>1</v>
      </c>
      <c r="N127" s="193" t="s">
        <v>41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124</v>
      </c>
      <c r="AT127" s="196" t="s">
        <v>119</v>
      </c>
      <c r="AU127" s="196" t="s">
        <v>86</v>
      </c>
      <c r="AY127" s="16" t="s">
        <v>116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84</v>
      </c>
      <c r="BK127" s="197">
        <f>ROUND(I127*H127,2)</f>
        <v>0</v>
      </c>
      <c r="BL127" s="16" t="s">
        <v>124</v>
      </c>
      <c r="BM127" s="196" t="s">
        <v>137</v>
      </c>
    </row>
    <row r="128" spans="1:65" s="2" customFormat="1" ht="101.25" customHeight="1">
      <c r="A128" s="33"/>
      <c r="B128" s="34"/>
      <c r="C128" s="185" t="s">
        <v>124</v>
      </c>
      <c r="D128" s="185" t="s">
        <v>119</v>
      </c>
      <c r="E128" s="186" t="s">
        <v>138</v>
      </c>
      <c r="F128" s="187" t="s">
        <v>139</v>
      </c>
      <c r="G128" s="188" t="s">
        <v>140</v>
      </c>
      <c r="H128" s="189">
        <v>12</v>
      </c>
      <c r="I128" s="190"/>
      <c r="J128" s="191">
        <f>ROUND(I128*H128,2)</f>
        <v>0</v>
      </c>
      <c r="K128" s="187" t="s">
        <v>123</v>
      </c>
      <c r="L128" s="38"/>
      <c r="M128" s="192" t="s">
        <v>1</v>
      </c>
      <c r="N128" s="193" t="s">
        <v>41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124</v>
      </c>
      <c r="AT128" s="196" t="s">
        <v>119</v>
      </c>
      <c r="AU128" s="196" t="s">
        <v>86</v>
      </c>
      <c r="AY128" s="16" t="s">
        <v>116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84</v>
      </c>
      <c r="BK128" s="197">
        <f>ROUND(I128*H128,2)</f>
        <v>0</v>
      </c>
      <c r="BL128" s="16" t="s">
        <v>124</v>
      </c>
      <c r="BM128" s="196" t="s">
        <v>141</v>
      </c>
    </row>
    <row r="129" spans="1:65" s="2" customFormat="1" ht="19.5">
      <c r="A129" s="33"/>
      <c r="B129" s="34"/>
      <c r="C129" s="35"/>
      <c r="D129" s="200" t="s">
        <v>142</v>
      </c>
      <c r="E129" s="35"/>
      <c r="F129" s="221" t="s">
        <v>143</v>
      </c>
      <c r="G129" s="35"/>
      <c r="H129" s="35"/>
      <c r="I129" s="222"/>
      <c r="J129" s="35"/>
      <c r="K129" s="35"/>
      <c r="L129" s="38"/>
      <c r="M129" s="223"/>
      <c r="N129" s="22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86</v>
      </c>
    </row>
    <row r="130" spans="1:65" s="13" customFormat="1" ht="11.25">
      <c r="B130" s="198"/>
      <c r="C130" s="199"/>
      <c r="D130" s="200" t="s">
        <v>129</v>
      </c>
      <c r="E130" s="201" t="s">
        <v>1</v>
      </c>
      <c r="F130" s="202" t="s">
        <v>144</v>
      </c>
      <c r="G130" s="199"/>
      <c r="H130" s="203">
        <v>12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129</v>
      </c>
      <c r="AU130" s="209" t="s">
        <v>86</v>
      </c>
      <c r="AV130" s="13" t="s">
        <v>86</v>
      </c>
      <c r="AW130" s="13" t="s">
        <v>33</v>
      </c>
      <c r="AX130" s="13" t="s">
        <v>84</v>
      </c>
      <c r="AY130" s="209" t="s">
        <v>116</v>
      </c>
    </row>
    <row r="131" spans="1:65" s="2" customFormat="1" ht="128.65" customHeight="1">
      <c r="A131" s="33"/>
      <c r="B131" s="34"/>
      <c r="C131" s="185" t="s">
        <v>117</v>
      </c>
      <c r="D131" s="185" t="s">
        <v>119</v>
      </c>
      <c r="E131" s="186" t="s">
        <v>145</v>
      </c>
      <c r="F131" s="187" t="s">
        <v>146</v>
      </c>
      <c r="G131" s="188" t="s">
        <v>140</v>
      </c>
      <c r="H131" s="189">
        <v>1725</v>
      </c>
      <c r="I131" s="190"/>
      <c r="J131" s="191">
        <f>ROUND(I131*H131,2)</f>
        <v>0</v>
      </c>
      <c r="K131" s="187" t="s">
        <v>123</v>
      </c>
      <c r="L131" s="38"/>
      <c r="M131" s="192" t="s">
        <v>1</v>
      </c>
      <c r="N131" s="193" t="s">
        <v>41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124</v>
      </c>
      <c r="AT131" s="196" t="s">
        <v>119</v>
      </c>
      <c r="AU131" s="196" t="s">
        <v>86</v>
      </c>
      <c r="AY131" s="16" t="s">
        <v>116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84</v>
      </c>
      <c r="BK131" s="197">
        <f>ROUND(I131*H131,2)</f>
        <v>0</v>
      </c>
      <c r="BL131" s="16" t="s">
        <v>124</v>
      </c>
      <c r="BM131" s="196" t="s">
        <v>147</v>
      </c>
    </row>
    <row r="132" spans="1:65" s="2" customFormat="1" ht="19.5">
      <c r="A132" s="33"/>
      <c r="B132" s="34"/>
      <c r="C132" s="35"/>
      <c r="D132" s="200" t="s">
        <v>142</v>
      </c>
      <c r="E132" s="35"/>
      <c r="F132" s="221" t="s">
        <v>143</v>
      </c>
      <c r="G132" s="35"/>
      <c r="H132" s="35"/>
      <c r="I132" s="222"/>
      <c r="J132" s="35"/>
      <c r="K132" s="35"/>
      <c r="L132" s="38"/>
      <c r="M132" s="223"/>
      <c r="N132" s="22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86</v>
      </c>
    </row>
    <row r="133" spans="1:65" s="2" customFormat="1" ht="49.15" customHeight="1">
      <c r="A133" s="33"/>
      <c r="B133" s="34"/>
      <c r="C133" s="185" t="s">
        <v>148</v>
      </c>
      <c r="D133" s="185" t="s">
        <v>119</v>
      </c>
      <c r="E133" s="186" t="s">
        <v>149</v>
      </c>
      <c r="F133" s="187" t="s">
        <v>150</v>
      </c>
      <c r="G133" s="188" t="s">
        <v>136</v>
      </c>
      <c r="H133" s="189">
        <v>42</v>
      </c>
      <c r="I133" s="190"/>
      <c r="J133" s="191">
        <f>ROUND(I133*H133,2)</f>
        <v>0</v>
      </c>
      <c r="K133" s="187" t="s">
        <v>123</v>
      </c>
      <c r="L133" s="38"/>
      <c r="M133" s="192" t="s">
        <v>1</v>
      </c>
      <c r="N133" s="193" t="s">
        <v>41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124</v>
      </c>
      <c r="AT133" s="196" t="s">
        <v>119</v>
      </c>
      <c r="AU133" s="196" t="s">
        <v>86</v>
      </c>
      <c r="AY133" s="16" t="s">
        <v>116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84</v>
      </c>
      <c r="BK133" s="197">
        <f>ROUND(I133*H133,2)</f>
        <v>0</v>
      </c>
      <c r="BL133" s="16" t="s">
        <v>124</v>
      </c>
      <c r="BM133" s="196" t="s">
        <v>151</v>
      </c>
    </row>
    <row r="134" spans="1:65" s="2" customFormat="1" ht="19.5">
      <c r="A134" s="33"/>
      <c r="B134" s="34"/>
      <c r="C134" s="35"/>
      <c r="D134" s="200" t="s">
        <v>142</v>
      </c>
      <c r="E134" s="35"/>
      <c r="F134" s="221" t="s">
        <v>152</v>
      </c>
      <c r="G134" s="35"/>
      <c r="H134" s="35"/>
      <c r="I134" s="222"/>
      <c r="J134" s="35"/>
      <c r="K134" s="35"/>
      <c r="L134" s="38"/>
      <c r="M134" s="223"/>
      <c r="N134" s="22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86</v>
      </c>
    </row>
    <row r="135" spans="1:65" s="2" customFormat="1" ht="49.15" customHeight="1">
      <c r="A135" s="33"/>
      <c r="B135" s="34"/>
      <c r="C135" s="185" t="s">
        <v>153</v>
      </c>
      <c r="D135" s="185" t="s">
        <v>119</v>
      </c>
      <c r="E135" s="186" t="s">
        <v>154</v>
      </c>
      <c r="F135" s="187" t="s">
        <v>155</v>
      </c>
      <c r="G135" s="188" t="s">
        <v>136</v>
      </c>
      <c r="H135" s="189">
        <v>50</v>
      </c>
      <c r="I135" s="190"/>
      <c r="J135" s="191">
        <f>ROUND(I135*H135,2)</f>
        <v>0</v>
      </c>
      <c r="K135" s="187" t="s">
        <v>123</v>
      </c>
      <c r="L135" s="38"/>
      <c r="M135" s="192" t="s">
        <v>1</v>
      </c>
      <c r="N135" s="193" t="s">
        <v>41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124</v>
      </c>
      <c r="AT135" s="196" t="s">
        <v>119</v>
      </c>
      <c r="AU135" s="196" t="s">
        <v>86</v>
      </c>
      <c r="AY135" s="16" t="s">
        <v>116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84</v>
      </c>
      <c r="BK135" s="197">
        <f>ROUND(I135*H135,2)</f>
        <v>0</v>
      </c>
      <c r="BL135" s="16" t="s">
        <v>124</v>
      </c>
      <c r="BM135" s="196" t="s">
        <v>156</v>
      </c>
    </row>
    <row r="136" spans="1:65" s="2" customFormat="1" ht="142.15" customHeight="1">
      <c r="A136" s="33"/>
      <c r="B136" s="34"/>
      <c r="C136" s="185" t="s">
        <v>157</v>
      </c>
      <c r="D136" s="185" t="s">
        <v>119</v>
      </c>
      <c r="E136" s="186" t="s">
        <v>158</v>
      </c>
      <c r="F136" s="187" t="s">
        <v>159</v>
      </c>
      <c r="G136" s="188" t="s">
        <v>160</v>
      </c>
      <c r="H136" s="189">
        <v>2.7</v>
      </c>
      <c r="I136" s="190"/>
      <c r="J136" s="191">
        <f>ROUND(I136*H136,2)</f>
        <v>0</v>
      </c>
      <c r="K136" s="187" t="s">
        <v>123</v>
      </c>
      <c r="L136" s="38"/>
      <c r="M136" s="192" t="s">
        <v>1</v>
      </c>
      <c r="N136" s="193" t="s">
        <v>41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124</v>
      </c>
      <c r="AT136" s="196" t="s">
        <v>119</v>
      </c>
      <c r="AU136" s="196" t="s">
        <v>86</v>
      </c>
      <c r="AY136" s="16" t="s">
        <v>116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84</v>
      </c>
      <c r="BK136" s="197">
        <f>ROUND(I136*H136,2)</f>
        <v>0</v>
      </c>
      <c r="BL136" s="16" t="s">
        <v>124</v>
      </c>
      <c r="BM136" s="196" t="s">
        <v>161</v>
      </c>
    </row>
    <row r="137" spans="1:65" s="2" customFormat="1" ht="19.5">
      <c r="A137" s="33"/>
      <c r="B137" s="34"/>
      <c r="C137" s="35"/>
      <c r="D137" s="200" t="s">
        <v>142</v>
      </c>
      <c r="E137" s="35"/>
      <c r="F137" s="221" t="s">
        <v>162</v>
      </c>
      <c r="G137" s="35"/>
      <c r="H137" s="35"/>
      <c r="I137" s="222"/>
      <c r="J137" s="35"/>
      <c r="K137" s="35"/>
      <c r="L137" s="38"/>
      <c r="M137" s="223"/>
      <c r="N137" s="22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86</v>
      </c>
    </row>
    <row r="138" spans="1:65" s="2" customFormat="1" ht="114.95" customHeight="1">
      <c r="A138" s="33"/>
      <c r="B138" s="34"/>
      <c r="C138" s="185" t="s">
        <v>163</v>
      </c>
      <c r="D138" s="185" t="s">
        <v>119</v>
      </c>
      <c r="E138" s="186" t="s">
        <v>164</v>
      </c>
      <c r="F138" s="187" t="s">
        <v>165</v>
      </c>
      <c r="G138" s="188" t="s">
        <v>166</v>
      </c>
      <c r="H138" s="189">
        <v>30</v>
      </c>
      <c r="I138" s="190"/>
      <c r="J138" s="191">
        <f>ROUND(I138*H138,2)</f>
        <v>0</v>
      </c>
      <c r="K138" s="187" t="s">
        <v>123</v>
      </c>
      <c r="L138" s="38"/>
      <c r="M138" s="192" t="s">
        <v>1</v>
      </c>
      <c r="N138" s="193" t="s">
        <v>41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124</v>
      </c>
      <c r="AT138" s="196" t="s">
        <v>119</v>
      </c>
      <c r="AU138" s="196" t="s">
        <v>86</v>
      </c>
      <c r="AY138" s="16" t="s">
        <v>116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84</v>
      </c>
      <c r="BK138" s="197">
        <f>ROUND(I138*H138,2)</f>
        <v>0</v>
      </c>
      <c r="BL138" s="16" t="s">
        <v>124</v>
      </c>
      <c r="BM138" s="196" t="s">
        <v>167</v>
      </c>
    </row>
    <row r="139" spans="1:65" s="2" customFormat="1" ht="90" customHeight="1">
      <c r="A139" s="33"/>
      <c r="B139" s="34"/>
      <c r="C139" s="185" t="s">
        <v>168</v>
      </c>
      <c r="D139" s="185" t="s">
        <v>119</v>
      </c>
      <c r="E139" s="186" t="s">
        <v>169</v>
      </c>
      <c r="F139" s="187" t="s">
        <v>170</v>
      </c>
      <c r="G139" s="188" t="s">
        <v>166</v>
      </c>
      <c r="H139" s="189">
        <v>4</v>
      </c>
      <c r="I139" s="190"/>
      <c r="J139" s="191">
        <f>ROUND(I139*H139,2)</f>
        <v>0</v>
      </c>
      <c r="K139" s="187" t="s">
        <v>123</v>
      </c>
      <c r="L139" s="38"/>
      <c r="M139" s="192" t="s">
        <v>1</v>
      </c>
      <c r="N139" s="193" t="s">
        <v>41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124</v>
      </c>
      <c r="AT139" s="196" t="s">
        <v>119</v>
      </c>
      <c r="AU139" s="196" t="s">
        <v>86</v>
      </c>
      <c r="AY139" s="16" t="s">
        <v>116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84</v>
      </c>
      <c r="BK139" s="197">
        <f>ROUND(I139*H139,2)</f>
        <v>0</v>
      </c>
      <c r="BL139" s="16" t="s">
        <v>124</v>
      </c>
      <c r="BM139" s="196" t="s">
        <v>171</v>
      </c>
    </row>
    <row r="140" spans="1:65" s="2" customFormat="1" ht="90" customHeight="1">
      <c r="A140" s="33"/>
      <c r="B140" s="34"/>
      <c r="C140" s="185" t="s">
        <v>172</v>
      </c>
      <c r="D140" s="185" t="s">
        <v>119</v>
      </c>
      <c r="E140" s="186" t="s">
        <v>173</v>
      </c>
      <c r="F140" s="187" t="s">
        <v>174</v>
      </c>
      <c r="G140" s="188" t="s">
        <v>140</v>
      </c>
      <c r="H140" s="189">
        <v>1925</v>
      </c>
      <c r="I140" s="190"/>
      <c r="J140" s="191">
        <f>ROUND(I140*H140,2)</f>
        <v>0</v>
      </c>
      <c r="K140" s="187" t="s">
        <v>123</v>
      </c>
      <c r="L140" s="38"/>
      <c r="M140" s="192" t="s">
        <v>1</v>
      </c>
      <c r="N140" s="193" t="s">
        <v>41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124</v>
      </c>
      <c r="AT140" s="196" t="s">
        <v>119</v>
      </c>
      <c r="AU140" s="196" t="s">
        <v>86</v>
      </c>
      <c r="AY140" s="16" t="s">
        <v>116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84</v>
      </c>
      <c r="BK140" s="197">
        <f>ROUND(I140*H140,2)</f>
        <v>0</v>
      </c>
      <c r="BL140" s="16" t="s">
        <v>124</v>
      </c>
      <c r="BM140" s="196" t="s">
        <v>175</v>
      </c>
    </row>
    <row r="141" spans="1:65" s="2" customFormat="1" ht="19.5">
      <c r="A141" s="33"/>
      <c r="B141" s="34"/>
      <c r="C141" s="35"/>
      <c r="D141" s="200" t="s">
        <v>142</v>
      </c>
      <c r="E141" s="35"/>
      <c r="F141" s="221" t="s">
        <v>143</v>
      </c>
      <c r="G141" s="35"/>
      <c r="H141" s="35"/>
      <c r="I141" s="222"/>
      <c r="J141" s="35"/>
      <c r="K141" s="35"/>
      <c r="L141" s="38"/>
      <c r="M141" s="223"/>
      <c r="N141" s="224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142</v>
      </c>
      <c r="AU141" s="16" t="s">
        <v>86</v>
      </c>
    </row>
    <row r="142" spans="1:65" s="2" customFormat="1" ht="90" customHeight="1">
      <c r="A142" s="33"/>
      <c r="B142" s="34"/>
      <c r="C142" s="185" t="s">
        <v>176</v>
      </c>
      <c r="D142" s="185" t="s">
        <v>119</v>
      </c>
      <c r="E142" s="186" t="s">
        <v>177</v>
      </c>
      <c r="F142" s="187" t="s">
        <v>178</v>
      </c>
      <c r="G142" s="188" t="s">
        <v>140</v>
      </c>
      <c r="H142" s="189">
        <v>1925</v>
      </c>
      <c r="I142" s="190"/>
      <c r="J142" s="191">
        <f>ROUND(I142*H142,2)</f>
        <v>0</v>
      </c>
      <c r="K142" s="187" t="s">
        <v>123</v>
      </c>
      <c r="L142" s="38"/>
      <c r="M142" s="192" t="s">
        <v>1</v>
      </c>
      <c r="N142" s="193" t="s">
        <v>41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124</v>
      </c>
      <c r="AT142" s="196" t="s">
        <v>119</v>
      </c>
      <c r="AU142" s="196" t="s">
        <v>86</v>
      </c>
      <c r="AY142" s="16" t="s">
        <v>116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84</v>
      </c>
      <c r="BK142" s="197">
        <f>ROUND(I142*H142,2)</f>
        <v>0</v>
      </c>
      <c r="BL142" s="16" t="s">
        <v>124</v>
      </c>
      <c r="BM142" s="196" t="s">
        <v>179</v>
      </c>
    </row>
    <row r="143" spans="1:65" s="2" customFormat="1" ht="19.5">
      <c r="A143" s="33"/>
      <c r="B143" s="34"/>
      <c r="C143" s="35"/>
      <c r="D143" s="200" t="s">
        <v>142</v>
      </c>
      <c r="E143" s="35"/>
      <c r="F143" s="221" t="s">
        <v>143</v>
      </c>
      <c r="G143" s="35"/>
      <c r="H143" s="35"/>
      <c r="I143" s="222"/>
      <c r="J143" s="35"/>
      <c r="K143" s="35"/>
      <c r="L143" s="38"/>
      <c r="M143" s="223"/>
      <c r="N143" s="22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142</v>
      </c>
      <c r="AU143" s="16" t="s">
        <v>86</v>
      </c>
    </row>
    <row r="144" spans="1:65" s="2" customFormat="1" ht="78" customHeight="1">
      <c r="A144" s="33"/>
      <c r="B144" s="34"/>
      <c r="C144" s="185" t="s">
        <v>180</v>
      </c>
      <c r="D144" s="185" t="s">
        <v>119</v>
      </c>
      <c r="E144" s="186" t="s">
        <v>181</v>
      </c>
      <c r="F144" s="187" t="s">
        <v>182</v>
      </c>
      <c r="G144" s="188" t="s">
        <v>122</v>
      </c>
      <c r="H144" s="189">
        <v>40</v>
      </c>
      <c r="I144" s="190"/>
      <c r="J144" s="191">
        <f>ROUND(I144*H144,2)</f>
        <v>0</v>
      </c>
      <c r="K144" s="187" t="s">
        <v>123</v>
      </c>
      <c r="L144" s="38"/>
      <c r="M144" s="192" t="s">
        <v>1</v>
      </c>
      <c r="N144" s="193" t="s">
        <v>41</v>
      </c>
      <c r="O144" s="70"/>
      <c r="P144" s="194">
        <f>O144*H144</f>
        <v>0</v>
      </c>
      <c r="Q144" s="194">
        <v>1.6</v>
      </c>
      <c r="R144" s="194">
        <f>Q144*H144</f>
        <v>64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124</v>
      </c>
      <c r="AT144" s="196" t="s">
        <v>119</v>
      </c>
      <c r="AU144" s="196" t="s">
        <v>86</v>
      </c>
      <c r="AY144" s="16" t="s">
        <v>116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84</v>
      </c>
      <c r="BK144" s="197">
        <f>ROUND(I144*H144,2)</f>
        <v>0</v>
      </c>
      <c r="BL144" s="16" t="s">
        <v>124</v>
      </c>
      <c r="BM144" s="196" t="s">
        <v>183</v>
      </c>
    </row>
    <row r="145" spans="1:65" s="2" customFormat="1" ht="16.5" customHeight="1">
      <c r="A145" s="33"/>
      <c r="B145" s="34"/>
      <c r="C145" s="225" t="s">
        <v>184</v>
      </c>
      <c r="D145" s="225" t="s">
        <v>185</v>
      </c>
      <c r="E145" s="226" t="s">
        <v>186</v>
      </c>
      <c r="F145" s="227" t="s">
        <v>187</v>
      </c>
      <c r="G145" s="228" t="s">
        <v>188</v>
      </c>
      <c r="H145" s="229">
        <v>685.1</v>
      </c>
      <c r="I145" s="230"/>
      <c r="J145" s="231">
        <f>ROUND(I145*H145,2)</f>
        <v>0</v>
      </c>
      <c r="K145" s="227" t="s">
        <v>123</v>
      </c>
      <c r="L145" s="232"/>
      <c r="M145" s="233" t="s">
        <v>1</v>
      </c>
      <c r="N145" s="234" t="s">
        <v>41</v>
      </c>
      <c r="O145" s="70"/>
      <c r="P145" s="194">
        <f>O145*H145</f>
        <v>0</v>
      </c>
      <c r="Q145" s="194">
        <v>1</v>
      </c>
      <c r="R145" s="194">
        <f>Q145*H145</f>
        <v>685.1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157</v>
      </c>
      <c r="AT145" s="196" t="s">
        <v>185</v>
      </c>
      <c r="AU145" s="196" t="s">
        <v>86</v>
      </c>
      <c r="AY145" s="16" t="s">
        <v>116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84</v>
      </c>
      <c r="BK145" s="197">
        <f>ROUND(I145*H145,2)</f>
        <v>0</v>
      </c>
      <c r="BL145" s="16" t="s">
        <v>124</v>
      </c>
      <c r="BM145" s="196" t="s">
        <v>189</v>
      </c>
    </row>
    <row r="146" spans="1:65" s="2" customFormat="1" ht="24.2" customHeight="1">
      <c r="A146" s="33"/>
      <c r="B146" s="34"/>
      <c r="C146" s="225" t="s">
        <v>8</v>
      </c>
      <c r="D146" s="225" t="s">
        <v>185</v>
      </c>
      <c r="E146" s="226" t="s">
        <v>190</v>
      </c>
      <c r="F146" s="227" t="s">
        <v>191</v>
      </c>
      <c r="G146" s="228" t="s">
        <v>136</v>
      </c>
      <c r="H146" s="229">
        <v>50</v>
      </c>
      <c r="I146" s="230"/>
      <c r="J146" s="231">
        <f>ROUND(I146*H146,2)</f>
        <v>0</v>
      </c>
      <c r="K146" s="227" t="s">
        <v>123</v>
      </c>
      <c r="L146" s="232"/>
      <c r="M146" s="233" t="s">
        <v>1</v>
      </c>
      <c r="N146" s="234" t="s">
        <v>41</v>
      </c>
      <c r="O146" s="70"/>
      <c r="P146" s="194">
        <f>O146*H146</f>
        <v>0</v>
      </c>
      <c r="Q146" s="194">
        <v>1.23E-3</v>
      </c>
      <c r="R146" s="194">
        <f>Q146*H146</f>
        <v>6.1499999999999999E-2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157</v>
      </c>
      <c r="AT146" s="196" t="s">
        <v>185</v>
      </c>
      <c r="AU146" s="196" t="s">
        <v>86</v>
      </c>
      <c r="AY146" s="16" t="s">
        <v>116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84</v>
      </c>
      <c r="BK146" s="197">
        <f>ROUND(I146*H146,2)</f>
        <v>0</v>
      </c>
      <c r="BL146" s="16" t="s">
        <v>124</v>
      </c>
      <c r="BM146" s="196" t="s">
        <v>192</v>
      </c>
    </row>
    <row r="147" spans="1:65" s="2" customFormat="1" ht="21.75" customHeight="1">
      <c r="A147" s="33"/>
      <c r="B147" s="34"/>
      <c r="C147" s="225" t="s">
        <v>193</v>
      </c>
      <c r="D147" s="225" t="s">
        <v>185</v>
      </c>
      <c r="E147" s="226" t="s">
        <v>194</v>
      </c>
      <c r="F147" s="227" t="s">
        <v>195</v>
      </c>
      <c r="G147" s="228" t="s">
        <v>136</v>
      </c>
      <c r="H147" s="229">
        <v>3220</v>
      </c>
      <c r="I147" s="230"/>
      <c r="J147" s="231">
        <f>ROUND(I147*H147,2)</f>
        <v>0</v>
      </c>
      <c r="K147" s="227" t="s">
        <v>123</v>
      </c>
      <c r="L147" s="232"/>
      <c r="M147" s="233" t="s">
        <v>1</v>
      </c>
      <c r="N147" s="234" t="s">
        <v>41</v>
      </c>
      <c r="O147" s="70"/>
      <c r="P147" s="194">
        <f>O147*H147</f>
        <v>0</v>
      </c>
      <c r="Q147" s="194">
        <v>1.8000000000000001E-4</v>
      </c>
      <c r="R147" s="194">
        <f>Q147*H147</f>
        <v>0.5796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157</v>
      </c>
      <c r="AT147" s="196" t="s">
        <v>185</v>
      </c>
      <c r="AU147" s="196" t="s">
        <v>86</v>
      </c>
      <c r="AY147" s="16" t="s">
        <v>116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84</v>
      </c>
      <c r="BK147" s="197">
        <f>ROUND(I147*H147,2)</f>
        <v>0</v>
      </c>
      <c r="BL147" s="16" t="s">
        <v>124</v>
      </c>
      <c r="BM147" s="196" t="s">
        <v>196</v>
      </c>
    </row>
    <row r="148" spans="1:65" s="2" customFormat="1" ht="16.5" customHeight="1">
      <c r="A148" s="33"/>
      <c r="B148" s="34"/>
      <c r="C148" s="225" t="s">
        <v>197</v>
      </c>
      <c r="D148" s="225" t="s">
        <v>185</v>
      </c>
      <c r="E148" s="226" t="s">
        <v>198</v>
      </c>
      <c r="F148" s="227" t="s">
        <v>199</v>
      </c>
      <c r="G148" s="228" t="s">
        <v>136</v>
      </c>
      <c r="H148" s="229">
        <v>6440</v>
      </c>
      <c r="I148" s="230"/>
      <c r="J148" s="231">
        <f>ROUND(I148*H148,2)</f>
        <v>0</v>
      </c>
      <c r="K148" s="227" t="s">
        <v>123</v>
      </c>
      <c r="L148" s="232"/>
      <c r="M148" s="233" t="s">
        <v>1</v>
      </c>
      <c r="N148" s="234" t="s">
        <v>41</v>
      </c>
      <c r="O148" s="70"/>
      <c r="P148" s="194">
        <f>O148*H148</f>
        <v>0</v>
      </c>
      <c r="Q148" s="194">
        <v>9.0000000000000006E-5</v>
      </c>
      <c r="R148" s="194">
        <f>Q148*H148</f>
        <v>0.5796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157</v>
      </c>
      <c r="AT148" s="196" t="s">
        <v>185</v>
      </c>
      <c r="AU148" s="196" t="s">
        <v>86</v>
      </c>
      <c r="AY148" s="16" t="s">
        <v>116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84</v>
      </c>
      <c r="BK148" s="197">
        <f>ROUND(I148*H148,2)</f>
        <v>0</v>
      </c>
      <c r="BL148" s="16" t="s">
        <v>124</v>
      </c>
      <c r="BM148" s="196" t="s">
        <v>200</v>
      </c>
    </row>
    <row r="149" spans="1:65" s="12" customFormat="1" ht="25.9" customHeight="1">
      <c r="B149" s="169"/>
      <c r="C149" s="170"/>
      <c r="D149" s="171" t="s">
        <v>75</v>
      </c>
      <c r="E149" s="172" t="s">
        <v>201</v>
      </c>
      <c r="F149" s="172" t="s">
        <v>202</v>
      </c>
      <c r="G149" s="170"/>
      <c r="H149" s="170"/>
      <c r="I149" s="173"/>
      <c r="J149" s="174">
        <f>BK149</f>
        <v>0</v>
      </c>
      <c r="K149" s="170"/>
      <c r="L149" s="175"/>
      <c r="M149" s="176"/>
      <c r="N149" s="177"/>
      <c r="O149" s="177"/>
      <c r="P149" s="178">
        <f>SUM(P150:P188)</f>
        <v>0</v>
      </c>
      <c r="Q149" s="177"/>
      <c r="R149" s="178">
        <f>SUM(R150:R188)</f>
        <v>0</v>
      </c>
      <c r="S149" s="177"/>
      <c r="T149" s="179">
        <f>SUM(T150:T188)</f>
        <v>0</v>
      </c>
      <c r="AR149" s="180" t="s">
        <v>124</v>
      </c>
      <c r="AT149" s="181" t="s">
        <v>75</v>
      </c>
      <c r="AU149" s="181" t="s">
        <v>76</v>
      </c>
      <c r="AY149" s="180" t="s">
        <v>116</v>
      </c>
      <c r="BK149" s="182">
        <f>SUM(BK150:BK188)</f>
        <v>0</v>
      </c>
    </row>
    <row r="150" spans="1:65" s="2" customFormat="1" ht="24.2" customHeight="1">
      <c r="A150" s="33"/>
      <c r="B150" s="34"/>
      <c r="C150" s="185" t="s">
        <v>203</v>
      </c>
      <c r="D150" s="185" t="s">
        <v>119</v>
      </c>
      <c r="E150" s="186" t="s">
        <v>204</v>
      </c>
      <c r="F150" s="187" t="s">
        <v>205</v>
      </c>
      <c r="G150" s="188" t="s">
        <v>136</v>
      </c>
      <c r="H150" s="189">
        <v>53</v>
      </c>
      <c r="I150" s="190"/>
      <c r="J150" s="191">
        <f>ROUND(I150*H150,2)</f>
        <v>0</v>
      </c>
      <c r="K150" s="187" t="s">
        <v>123</v>
      </c>
      <c r="L150" s="38"/>
      <c r="M150" s="192" t="s">
        <v>1</v>
      </c>
      <c r="N150" s="193" t="s">
        <v>41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206</v>
      </c>
      <c r="AT150" s="196" t="s">
        <v>119</v>
      </c>
      <c r="AU150" s="196" t="s">
        <v>84</v>
      </c>
      <c r="AY150" s="16" t="s">
        <v>116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84</v>
      </c>
      <c r="BK150" s="197">
        <f>ROUND(I150*H150,2)</f>
        <v>0</v>
      </c>
      <c r="BL150" s="16" t="s">
        <v>206</v>
      </c>
      <c r="BM150" s="196" t="s">
        <v>207</v>
      </c>
    </row>
    <row r="151" spans="1:65" s="2" customFormat="1" ht="55.5" customHeight="1">
      <c r="A151" s="33"/>
      <c r="B151" s="34"/>
      <c r="C151" s="185" t="s">
        <v>208</v>
      </c>
      <c r="D151" s="185" t="s">
        <v>119</v>
      </c>
      <c r="E151" s="186" t="s">
        <v>209</v>
      </c>
      <c r="F151" s="187" t="s">
        <v>210</v>
      </c>
      <c r="G151" s="188" t="s">
        <v>136</v>
      </c>
      <c r="H151" s="189">
        <v>53</v>
      </c>
      <c r="I151" s="190"/>
      <c r="J151" s="191">
        <f>ROUND(I151*H151,2)</f>
        <v>0</v>
      </c>
      <c r="K151" s="187" t="s">
        <v>123</v>
      </c>
      <c r="L151" s="38"/>
      <c r="M151" s="192" t="s">
        <v>1</v>
      </c>
      <c r="N151" s="193" t="s">
        <v>41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206</v>
      </c>
      <c r="AT151" s="196" t="s">
        <v>119</v>
      </c>
      <c r="AU151" s="196" t="s">
        <v>84</v>
      </c>
      <c r="AY151" s="16" t="s">
        <v>116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84</v>
      </c>
      <c r="BK151" s="197">
        <f>ROUND(I151*H151,2)</f>
        <v>0</v>
      </c>
      <c r="BL151" s="16" t="s">
        <v>206</v>
      </c>
      <c r="BM151" s="196" t="s">
        <v>211</v>
      </c>
    </row>
    <row r="152" spans="1:65" s="2" customFormat="1" ht="24.2" customHeight="1">
      <c r="A152" s="33"/>
      <c r="B152" s="34"/>
      <c r="C152" s="185" t="s">
        <v>212</v>
      </c>
      <c r="D152" s="185" t="s">
        <v>119</v>
      </c>
      <c r="E152" s="186" t="s">
        <v>213</v>
      </c>
      <c r="F152" s="187" t="s">
        <v>214</v>
      </c>
      <c r="G152" s="188" t="s">
        <v>136</v>
      </c>
      <c r="H152" s="189">
        <v>4</v>
      </c>
      <c r="I152" s="190"/>
      <c r="J152" s="191">
        <f>ROUND(I152*H152,2)</f>
        <v>0</v>
      </c>
      <c r="K152" s="187" t="s">
        <v>123</v>
      </c>
      <c r="L152" s="38"/>
      <c r="M152" s="192" t="s">
        <v>1</v>
      </c>
      <c r="N152" s="193" t="s">
        <v>41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206</v>
      </c>
      <c r="AT152" s="196" t="s">
        <v>119</v>
      </c>
      <c r="AU152" s="196" t="s">
        <v>84</v>
      </c>
      <c r="AY152" s="16" t="s">
        <v>116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84</v>
      </c>
      <c r="BK152" s="197">
        <f>ROUND(I152*H152,2)</f>
        <v>0</v>
      </c>
      <c r="BL152" s="16" t="s">
        <v>206</v>
      </c>
      <c r="BM152" s="196" t="s">
        <v>215</v>
      </c>
    </row>
    <row r="153" spans="1:65" s="2" customFormat="1" ht="16.5" customHeight="1">
      <c r="A153" s="33"/>
      <c r="B153" s="34"/>
      <c r="C153" s="185" t="s">
        <v>7</v>
      </c>
      <c r="D153" s="185" t="s">
        <v>119</v>
      </c>
      <c r="E153" s="186" t="s">
        <v>216</v>
      </c>
      <c r="F153" s="187" t="s">
        <v>217</v>
      </c>
      <c r="G153" s="188" t="s">
        <v>136</v>
      </c>
      <c r="H153" s="189">
        <v>4</v>
      </c>
      <c r="I153" s="190"/>
      <c r="J153" s="191">
        <f>ROUND(I153*H153,2)</f>
        <v>0</v>
      </c>
      <c r="K153" s="187" t="s">
        <v>123</v>
      </c>
      <c r="L153" s="38"/>
      <c r="M153" s="192" t="s">
        <v>1</v>
      </c>
      <c r="N153" s="193" t="s">
        <v>41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206</v>
      </c>
      <c r="AT153" s="196" t="s">
        <v>119</v>
      </c>
      <c r="AU153" s="196" t="s">
        <v>84</v>
      </c>
      <c r="AY153" s="16" t="s">
        <v>116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84</v>
      </c>
      <c r="BK153" s="197">
        <f>ROUND(I153*H153,2)</f>
        <v>0</v>
      </c>
      <c r="BL153" s="16" t="s">
        <v>206</v>
      </c>
      <c r="BM153" s="196" t="s">
        <v>218</v>
      </c>
    </row>
    <row r="154" spans="1:65" s="2" customFormat="1" ht="114.95" customHeight="1">
      <c r="A154" s="33"/>
      <c r="B154" s="34"/>
      <c r="C154" s="185" t="s">
        <v>219</v>
      </c>
      <c r="D154" s="185" t="s">
        <v>119</v>
      </c>
      <c r="E154" s="186" t="s">
        <v>220</v>
      </c>
      <c r="F154" s="187" t="s">
        <v>221</v>
      </c>
      <c r="G154" s="188" t="s">
        <v>188</v>
      </c>
      <c r="H154" s="189">
        <v>171.03800000000001</v>
      </c>
      <c r="I154" s="190"/>
      <c r="J154" s="191">
        <f>ROUND(I154*H154,2)</f>
        <v>0</v>
      </c>
      <c r="K154" s="187" t="s">
        <v>123</v>
      </c>
      <c r="L154" s="38"/>
      <c r="M154" s="192" t="s">
        <v>1</v>
      </c>
      <c r="N154" s="193" t="s">
        <v>41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206</v>
      </c>
      <c r="AT154" s="196" t="s">
        <v>119</v>
      </c>
      <c r="AU154" s="196" t="s">
        <v>84</v>
      </c>
      <c r="AY154" s="16" t="s">
        <v>116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84</v>
      </c>
      <c r="BK154" s="197">
        <f>ROUND(I154*H154,2)</f>
        <v>0</v>
      </c>
      <c r="BL154" s="16" t="s">
        <v>206</v>
      </c>
      <c r="BM154" s="196" t="s">
        <v>222</v>
      </c>
    </row>
    <row r="155" spans="1:65" s="2" customFormat="1" ht="19.5">
      <c r="A155" s="33"/>
      <c r="B155" s="34"/>
      <c r="C155" s="35"/>
      <c r="D155" s="200" t="s">
        <v>142</v>
      </c>
      <c r="E155" s="35"/>
      <c r="F155" s="221" t="s">
        <v>223</v>
      </c>
      <c r="G155" s="35"/>
      <c r="H155" s="35"/>
      <c r="I155" s="222"/>
      <c r="J155" s="35"/>
      <c r="K155" s="35"/>
      <c r="L155" s="38"/>
      <c r="M155" s="223"/>
      <c r="N155" s="224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142</v>
      </c>
      <c r="AU155" s="16" t="s">
        <v>84</v>
      </c>
    </row>
    <row r="156" spans="1:65" s="13" customFormat="1" ht="11.25">
      <c r="B156" s="198"/>
      <c r="C156" s="199"/>
      <c r="D156" s="200" t="s">
        <v>129</v>
      </c>
      <c r="E156" s="201" t="s">
        <v>1</v>
      </c>
      <c r="F156" s="202" t="s">
        <v>224</v>
      </c>
      <c r="G156" s="199"/>
      <c r="H156" s="203">
        <v>85.197999999999993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129</v>
      </c>
      <c r="AU156" s="209" t="s">
        <v>84</v>
      </c>
      <c r="AV156" s="13" t="s">
        <v>86</v>
      </c>
      <c r="AW156" s="13" t="s">
        <v>33</v>
      </c>
      <c r="AX156" s="13" t="s">
        <v>76</v>
      </c>
      <c r="AY156" s="209" t="s">
        <v>116</v>
      </c>
    </row>
    <row r="157" spans="1:65" s="13" customFormat="1" ht="11.25">
      <c r="B157" s="198"/>
      <c r="C157" s="199"/>
      <c r="D157" s="200" t="s">
        <v>129</v>
      </c>
      <c r="E157" s="201" t="s">
        <v>1</v>
      </c>
      <c r="F157" s="202" t="s">
        <v>225</v>
      </c>
      <c r="G157" s="199"/>
      <c r="H157" s="203">
        <v>85.197999999999993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129</v>
      </c>
      <c r="AU157" s="209" t="s">
        <v>84</v>
      </c>
      <c r="AV157" s="13" t="s">
        <v>86</v>
      </c>
      <c r="AW157" s="13" t="s">
        <v>33</v>
      </c>
      <c r="AX157" s="13" t="s">
        <v>76</v>
      </c>
      <c r="AY157" s="209" t="s">
        <v>116</v>
      </c>
    </row>
    <row r="158" spans="1:65" s="13" customFormat="1" ht="11.25">
      <c r="B158" s="198"/>
      <c r="C158" s="199"/>
      <c r="D158" s="200" t="s">
        <v>129</v>
      </c>
      <c r="E158" s="201" t="s">
        <v>1</v>
      </c>
      <c r="F158" s="202" t="s">
        <v>226</v>
      </c>
      <c r="G158" s="199"/>
      <c r="H158" s="203">
        <v>6.2E-2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129</v>
      </c>
      <c r="AU158" s="209" t="s">
        <v>84</v>
      </c>
      <c r="AV158" s="13" t="s">
        <v>86</v>
      </c>
      <c r="AW158" s="13" t="s">
        <v>33</v>
      </c>
      <c r="AX158" s="13" t="s">
        <v>76</v>
      </c>
      <c r="AY158" s="209" t="s">
        <v>116</v>
      </c>
    </row>
    <row r="159" spans="1:65" s="13" customFormat="1" ht="11.25">
      <c r="B159" s="198"/>
      <c r="C159" s="199"/>
      <c r="D159" s="200" t="s">
        <v>129</v>
      </c>
      <c r="E159" s="201" t="s">
        <v>1</v>
      </c>
      <c r="F159" s="202" t="s">
        <v>227</v>
      </c>
      <c r="G159" s="199"/>
      <c r="H159" s="203">
        <v>0.57999999999999996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129</v>
      </c>
      <c r="AU159" s="209" t="s">
        <v>84</v>
      </c>
      <c r="AV159" s="13" t="s">
        <v>86</v>
      </c>
      <c r="AW159" s="13" t="s">
        <v>33</v>
      </c>
      <c r="AX159" s="13" t="s">
        <v>76</v>
      </c>
      <c r="AY159" s="209" t="s">
        <v>116</v>
      </c>
    </row>
    <row r="160" spans="1:65" s="14" customFormat="1" ht="11.25">
      <c r="B160" s="210"/>
      <c r="C160" s="211"/>
      <c r="D160" s="200" t="s">
        <v>129</v>
      </c>
      <c r="E160" s="212" t="s">
        <v>1</v>
      </c>
      <c r="F160" s="213" t="s">
        <v>132</v>
      </c>
      <c r="G160" s="211"/>
      <c r="H160" s="214">
        <v>171.03800000000001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129</v>
      </c>
      <c r="AU160" s="220" t="s">
        <v>84</v>
      </c>
      <c r="AV160" s="14" t="s">
        <v>124</v>
      </c>
      <c r="AW160" s="14" t="s">
        <v>33</v>
      </c>
      <c r="AX160" s="14" t="s">
        <v>84</v>
      </c>
      <c r="AY160" s="220" t="s">
        <v>116</v>
      </c>
    </row>
    <row r="161" spans="1:65" s="2" customFormat="1" ht="114.95" customHeight="1">
      <c r="A161" s="33"/>
      <c r="B161" s="34"/>
      <c r="C161" s="185" t="s">
        <v>228</v>
      </c>
      <c r="D161" s="185" t="s">
        <v>119</v>
      </c>
      <c r="E161" s="186" t="s">
        <v>229</v>
      </c>
      <c r="F161" s="187" t="s">
        <v>230</v>
      </c>
      <c r="G161" s="188" t="s">
        <v>188</v>
      </c>
      <c r="H161" s="189">
        <v>64</v>
      </c>
      <c r="I161" s="190"/>
      <c r="J161" s="191">
        <f>ROUND(I161*H161,2)</f>
        <v>0</v>
      </c>
      <c r="K161" s="187" t="s">
        <v>123</v>
      </c>
      <c r="L161" s="38"/>
      <c r="M161" s="192" t="s">
        <v>1</v>
      </c>
      <c r="N161" s="193" t="s">
        <v>41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206</v>
      </c>
      <c r="AT161" s="196" t="s">
        <v>119</v>
      </c>
      <c r="AU161" s="196" t="s">
        <v>84</v>
      </c>
      <c r="AY161" s="16" t="s">
        <v>116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84</v>
      </c>
      <c r="BK161" s="197">
        <f>ROUND(I161*H161,2)</f>
        <v>0</v>
      </c>
      <c r="BL161" s="16" t="s">
        <v>206</v>
      </c>
      <c r="BM161" s="196" t="s">
        <v>231</v>
      </c>
    </row>
    <row r="162" spans="1:65" s="2" customFormat="1" ht="19.5">
      <c r="A162" s="33"/>
      <c r="B162" s="34"/>
      <c r="C162" s="35"/>
      <c r="D162" s="200" t="s">
        <v>142</v>
      </c>
      <c r="E162" s="35"/>
      <c r="F162" s="221" t="s">
        <v>223</v>
      </c>
      <c r="G162" s="35"/>
      <c r="H162" s="35"/>
      <c r="I162" s="222"/>
      <c r="J162" s="35"/>
      <c r="K162" s="35"/>
      <c r="L162" s="38"/>
      <c r="M162" s="223"/>
      <c r="N162" s="22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142</v>
      </c>
      <c r="AU162" s="16" t="s">
        <v>84</v>
      </c>
    </row>
    <row r="163" spans="1:65" s="13" customFormat="1" ht="11.25">
      <c r="B163" s="198"/>
      <c r="C163" s="199"/>
      <c r="D163" s="200" t="s">
        <v>129</v>
      </c>
      <c r="E163" s="201" t="s">
        <v>1</v>
      </c>
      <c r="F163" s="202" t="s">
        <v>232</v>
      </c>
      <c r="G163" s="199"/>
      <c r="H163" s="203">
        <v>64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129</v>
      </c>
      <c r="AU163" s="209" t="s">
        <v>84</v>
      </c>
      <c r="AV163" s="13" t="s">
        <v>86</v>
      </c>
      <c r="AW163" s="13" t="s">
        <v>33</v>
      </c>
      <c r="AX163" s="13" t="s">
        <v>84</v>
      </c>
      <c r="AY163" s="209" t="s">
        <v>116</v>
      </c>
    </row>
    <row r="164" spans="1:65" s="2" customFormat="1" ht="114.95" customHeight="1">
      <c r="A164" s="33"/>
      <c r="B164" s="34"/>
      <c r="C164" s="185" t="s">
        <v>233</v>
      </c>
      <c r="D164" s="185" t="s">
        <v>119</v>
      </c>
      <c r="E164" s="186" t="s">
        <v>234</v>
      </c>
      <c r="F164" s="187" t="s">
        <v>235</v>
      </c>
      <c r="G164" s="188" t="s">
        <v>188</v>
      </c>
      <c r="H164" s="189">
        <v>0.57999999999999996</v>
      </c>
      <c r="I164" s="190"/>
      <c r="J164" s="191">
        <f>ROUND(I164*H164,2)</f>
        <v>0</v>
      </c>
      <c r="K164" s="187" t="s">
        <v>123</v>
      </c>
      <c r="L164" s="38"/>
      <c r="M164" s="192" t="s">
        <v>1</v>
      </c>
      <c r="N164" s="193" t="s">
        <v>41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206</v>
      </c>
      <c r="AT164" s="196" t="s">
        <v>119</v>
      </c>
      <c r="AU164" s="196" t="s">
        <v>84</v>
      </c>
      <c r="AY164" s="16" t="s">
        <v>116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84</v>
      </c>
      <c r="BK164" s="197">
        <f>ROUND(I164*H164,2)</f>
        <v>0</v>
      </c>
      <c r="BL164" s="16" t="s">
        <v>206</v>
      </c>
      <c r="BM164" s="196" t="s">
        <v>236</v>
      </c>
    </row>
    <row r="165" spans="1:65" s="2" customFormat="1" ht="19.5">
      <c r="A165" s="33"/>
      <c r="B165" s="34"/>
      <c r="C165" s="35"/>
      <c r="D165" s="200" t="s">
        <v>142</v>
      </c>
      <c r="E165" s="35"/>
      <c r="F165" s="221" t="s">
        <v>223</v>
      </c>
      <c r="G165" s="35"/>
      <c r="H165" s="35"/>
      <c r="I165" s="222"/>
      <c r="J165" s="35"/>
      <c r="K165" s="35"/>
      <c r="L165" s="38"/>
      <c r="M165" s="223"/>
      <c r="N165" s="224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142</v>
      </c>
      <c r="AU165" s="16" t="s">
        <v>84</v>
      </c>
    </row>
    <row r="166" spans="1:65" s="13" customFormat="1" ht="11.25">
      <c r="B166" s="198"/>
      <c r="C166" s="199"/>
      <c r="D166" s="200" t="s">
        <v>129</v>
      </c>
      <c r="E166" s="201" t="s">
        <v>1</v>
      </c>
      <c r="F166" s="202" t="s">
        <v>237</v>
      </c>
      <c r="G166" s="199"/>
      <c r="H166" s="203">
        <v>0.57999999999999996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129</v>
      </c>
      <c r="AU166" s="209" t="s">
        <v>84</v>
      </c>
      <c r="AV166" s="13" t="s">
        <v>86</v>
      </c>
      <c r="AW166" s="13" t="s">
        <v>33</v>
      </c>
      <c r="AX166" s="13" t="s">
        <v>84</v>
      </c>
      <c r="AY166" s="209" t="s">
        <v>116</v>
      </c>
    </row>
    <row r="167" spans="1:65" s="2" customFormat="1" ht="153.4" customHeight="1">
      <c r="A167" s="33"/>
      <c r="B167" s="34"/>
      <c r="C167" s="185" t="s">
        <v>238</v>
      </c>
      <c r="D167" s="185" t="s">
        <v>119</v>
      </c>
      <c r="E167" s="186" t="s">
        <v>239</v>
      </c>
      <c r="F167" s="187" t="s">
        <v>240</v>
      </c>
      <c r="G167" s="188" t="s">
        <v>188</v>
      </c>
      <c r="H167" s="189">
        <v>1.222</v>
      </c>
      <c r="I167" s="190"/>
      <c r="J167" s="191">
        <f>ROUND(I167*H167,2)</f>
        <v>0</v>
      </c>
      <c r="K167" s="187" t="s">
        <v>123</v>
      </c>
      <c r="L167" s="38"/>
      <c r="M167" s="192" t="s">
        <v>1</v>
      </c>
      <c r="N167" s="193" t="s">
        <v>41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206</v>
      </c>
      <c r="AT167" s="196" t="s">
        <v>119</v>
      </c>
      <c r="AU167" s="196" t="s">
        <v>84</v>
      </c>
      <c r="AY167" s="16" t="s">
        <v>116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84</v>
      </c>
      <c r="BK167" s="197">
        <f>ROUND(I167*H167,2)</f>
        <v>0</v>
      </c>
      <c r="BL167" s="16" t="s">
        <v>206</v>
      </c>
      <c r="BM167" s="196" t="s">
        <v>241</v>
      </c>
    </row>
    <row r="168" spans="1:65" s="2" customFormat="1" ht="19.5">
      <c r="A168" s="33"/>
      <c r="B168" s="34"/>
      <c r="C168" s="35"/>
      <c r="D168" s="200" t="s">
        <v>142</v>
      </c>
      <c r="E168" s="35"/>
      <c r="F168" s="221" t="s">
        <v>223</v>
      </c>
      <c r="G168" s="35"/>
      <c r="H168" s="35"/>
      <c r="I168" s="222"/>
      <c r="J168" s="35"/>
      <c r="K168" s="35"/>
      <c r="L168" s="38"/>
      <c r="M168" s="223"/>
      <c r="N168" s="22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142</v>
      </c>
      <c r="AU168" s="16" t="s">
        <v>84</v>
      </c>
    </row>
    <row r="169" spans="1:65" s="13" customFormat="1" ht="11.25">
      <c r="B169" s="198"/>
      <c r="C169" s="199"/>
      <c r="D169" s="200" t="s">
        <v>129</v>
      </c>
      <c r="E169" s="201" t="s">
        <v>1</v>
      </c>
      <c r="F169" s="202" t="s">
        <v>242</v>
      </c>
      <c r="G169" s="199"/>
      <c r="H169" s="203">
        <v>6.2E-2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129</v>
      </c>
      <c r="AU169" s="209" t="s">
        <v>84</v>
      </c>
      <c r="AV169" s="13" t="s">
        <v>86</v>
      </c>
      <c r="AW169" s="13" t="s">
        <v>33</v>
      </c>
      <c r="AX169" s="13" t="s">
        <v>76</v>
      </c>
      <c r="AY169" s="209" t="s">
        <v>116</v>
      </c>
    </row>
    <row r="170" spans="1:65" s="13" customFormat="1" ht="11.25">
      <c r="B170" s="198"/>
      <c r="C170" s="199"/>
      <c r="D170" s="200" t="s">
        <v>129</v>
      </c>
      <c r="E170" s="201" t="s">
        <v>1</v>
      </c>
      <c r="F170" s="202" t="s">
        <v>243</v>
      </c>
      <c r="G170" s="199"/>
      <c r="H170" s="203">
        <v>0.57999999999999996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129</v>
      </c>
      <c r="AU170" s="209" t="s">
        <v>84</v>
      </c>
      <c r="AV170" s="13" t="s">
        <v>86</v>
      </c>
      <c r="AW170" s="13" t="s">
        <v>33</v>
      </c>
      <c r="AX170" s="13" t="s">
        <v>76</v>
      </c>
      <c r="AY170" s="209" t="s">
        <v>116</v>
      </c>
    </row>
    <row r="171" spans="1:65" s="13" customFormat="1" ht="11.25">
      <c r="B171" s="198"/>
      <c r="C171" s="199"/>
      <c r="D171" s="200" t="s">
        <v>129</v>
      </c>
      <c r="E171" s="201" t="s">
        <v>1</v>
      </c>
      <c r="F171" s="202" t="s">
        <v>244</v>
      </c>
      <c r="G171" s="199"/>
      <c r="H171" s="203">
        <v>0.57999999999999996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129</v>
      </c>
      <c r="AU171" s="209" t="s">
        <v>84</v>
      </c>
      <c r="AV171" s="13" t="s">
        <v>86</v>
      </c>
      <c r="AW171" s="13" t="s">
        <v>33</v>
      </c>
      <c r="AX171" s="13" t="s">
        <v>76</v>
      </c>
      <c r="AY171" s="209" t="s">
        <v>116</v>
      </c>
    </row>
    <row r="172" spans="1:65" s="14" customFormat="1" ht="11.25">
      <c r="B172" s="210"/>
      <c r="C172" s="211"/>
      <c r="D172" s="200" t="s">
        <v>129</v>
      </c>
      <c r="E172" s="212" t="s">
        <v>1</v>
      </c>
      <c r="F172" s="213" t="s">
        <v>132</v>
      </c>
      <c r="G172" s="211"/>
      <c r="H172" s="214">
        <v>1.222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129</v>
      </c>
      <c r="AU172" s="220" t="s">
        <v>84</v>
      </c>
      <c r="AV172" s="14" t="s">
        <v>124</v>
      </c>
      <c r="AW172" s="14" t="s">
        <v>33</v>
      </c>
      <c r="AX172" s="14" t="s">
        <v>84</v>
      </c>
      <c r="AY172" s="220" t="s">
        <v>116</v>
      </c>
    </row>
    <row r="173" spans="1:65" s="2" customFormat="1" ht="167.1" customHeight="1">
      <c r="A173" s="33"/>
      <c r="B173" s="34"/>
      <c r="C173" s="185" t="s">
        <v>245</v>
      </c>
      <c r="D173" s="185" t="s">
        <v>119</v>
      </c>
      <c r="E173" s="186" t="s">
        <v>246</v>
      </c>
      <c r="F173" s="187" t="s">
        <v>247</v>
      </c>
      <c r="G173" s="188" t="s">
        <v>188</v>
      </c>
      <c r="H173" s="189">
        <v>685.1</v>
      </c>
      <c r="I173" s="190"/>
      <c r="J173" s="191">
        <f>ROUND(I173*H173,2)</f>
        <v>0</v>
      </c>
      <c r="K173" s="187" t="s">
        <v>123</v>
      </c>
      <c r="L173" s="38"/>
      <c r="M173" s="192" t="s">
        <v>1</v>
      </c>
      <c r="N173" s="193" t="s">
        <v>41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206</v>
      </c>
      <c r="AT173" s="196" t="s">
        <v>119</v>
      </c>
      <c r="AU173" s="196" t="s">
        <v>84</v>
      </c>
      <c r="AY173" s="16" t="s">
        <v>116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84</v>
      </c>
      <c r="BK173" s="197">
        <f>ROUND(I173*H173,2)</f>
        <v>0</v>
      </c>
      <c r="BL173" s="16" t="s">
        <v>206</v>
      </c>
      <c r="BM173" s="196" t="s">
        <v>248</v>
      </c>
    </row>
    <row r="174" spans="1:65" s="2" customFormat="1" ht="58.5">
      <c r="A174" s="33"/>
      <c r="B174" s="34"/>
      <c r="C174" s="35"/>
      <c r="D174" s="200" t="s">
        <v>142</v>
      </c>
      <c r="E174" s="35"/>
      <c r="F174" s="221" t="s">
        <v>249</v>
      </c>
      <c r="G174" s="35"/>
      <c r="H174" s="35"/>
      <c r="I174" s="222"/>
      <c r="J174" s="35"/>
      <c r="K174" s="35"/>
      <c r="L174" s="38"/>
      <c r="M174" s="223"/>
      <c r="N174" s="22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142</v>
      </c>
      <c r="AU174" s="16" t="s">
        <v>84</v>
      </c>
    </row>
    <row r="175" spans="1:65" s="13" customFormat="1" ht="11.25">
      <c r="B175" s="198"/>
      <c r="C175" s="199"/>
      <c r="D175" s="200" t="s">
        <v>129</v>
      </c>
      <c r="E175" s="201" t="s">
        <v>1</v>
      </c>
      <c r="F175" s="202" t="s">
        <v>250</v>
      </c>
      <c r="G175" s="199"/>
      <c r="H175" s="203">
        <v>685.1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129</v>
      </c>
      <c r="AU175" s="209" t="s">
        <v>84</v>
      </c>
      <c r="AV175" s="13" t="s">
        <v>86</v>
      </c>
      <c r="AW175" s="13" t="s">
        <v>33</v>
      </c>
      <c r="AX175" s="13" t="s">
        <v>84</v>
      </c>
      <c r="AY175" s="209" t="s">
        <v>116</v>
      </c>
    </row>
    <row r="176" spans="1:65" s="2" customFormat="1" ht="90" customHeight="1">
      <c r="A176" s="33"/>
      <c r="B176" s="34"/>
      <c r="C176" s="185" t="s">
        <v>251</v>
      </c>
      <c r="D176" s="185" t="s">
        <v>119</v>
      </c>
      <c r="E176" s="186" t="s">
        <v>252</v>
      </c>
      <c r="F176" s="187" t="s">
        <v>253</v>
      </c>
      <c r="G176" s="188" t="s">
        <v>188</v>
      </c>
      <c r="H176" s="189">
        <v>86.42</v>
      </c>
      <c r="I176" s="190"/>
      <c r="J176" s="191">
        <f>ROUND(I176*H176,2)</f>
        <v>0</v>
      </c>
      <c r="K176" s="187" t="s">
        <v>123</v>
      </c>
      <c r="L176" s="38"/>
      <c r="M176" s="192" t="s">
        <v>1</v>
      </c>
      <c r="N176" s="193" t="s">
        <v>41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206</v>
      </c>
      <c r="AT176" s="196" t="s">
        <v>119</v>
      </c>
      <c r="AU176" s="196" t="s">
        <v>84</v>
      </c>
      <c r="AY176" s="16" t="s">
        <v>116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84</v>
      </c>
      <c r="BK176" s="197">
        <f>ROUND(I176*H176,2)</f>
        <v>0</v>
      </c>
      <c r="BL176" s="16" t="s">
        <v>206</v>
      </c>
      <c r="BM176" s="196" t="s">
        <v>254</v>
      </c>
    </row>
    <row r="177" spans="1:65" s="13" customFormat="1" ht="11.25">
      <c r="B177" s="198"/>
      <c r="C177" s="199"/>
      <c r="D177" s="200" t="s">
        <v>129</v>
      </c>
      <c r="E177" s="201" t="s">
        <v>1</v>
      </c>
      <c r="F177" s="202" t="s">
        <v>255</v>
      </c>
      <c r="G177" s="199"/>
      <c r="H177" s="203">
        <v>85.197999999999993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129</v>
      </c>
      <c r="AU177" s="209" t="s">
        <v>84</v>
      </c>
      <c r="AV177" s="13" t="s">
        <v>86</v>
      </c>
      <c r="AW177" s="13" t="s">
        <v>33</v>
      </c>
      <c r="AX177" s="13" t="s">
        <v>76</v>
      </c>
      <c r="AY177" s="209" t="s">
        <v>116</v>
      </c>
    </row>
    <row r="178" spans="1:65" s="13" customFormat="1" ht="11.25">
      <c r="B178" s="198"/>
      <c r="C178" s="199"/>
      <c r="D178" s="200" t="s">
        <v>129</v>
      </c>
      <c r="E178" s="201" t="s">
        <v>1</v>
      </c>
      <c r="F178" s="202" t="s">
        <v>226</v>
      </c>
      <c r="G178" s="199"/>
      <c r="H178" s="203">
        <v>6.2E-2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129</v>
      </c>
      <c r="AU178" s="209" t="s">
        <v>84</v>
      </c>
      <c r="AV178" s="13" t="s">
        <v>86</v>
      </c>
      <c r="AW178" s="13" t="s">
        <v>33</v>
      </c>
      <c r="AX178" s="13" t="s">
        <v>76</v>
      </c>
      <c r="AY178" s="209" t="s">
        <v>116</v>
      </c>
    </row>
    <row r="179" spans="1:65" s="13" customFormat="1" ht="11.25">
      <c r="B179" s="198"/>
      <c r="C179" s="199"/>
      <c r="D179" s="200" t="s">
        <v>129</v>
      </c>
      <c r="E179" s="201" t="s">
        <v>1</v>
      </c>
      <c r="F179" s="202" t="s">
        <v>243</v>
      </c>
      <c r="G179" s="199"/>
      <c r="H179" s="203">
        <v>0.57999999999999996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129</v>
      </c>
      <c r="AU179" s="209" t="s">
        <v>84</v>
      </c>
      <c r="AV179" s="13" t="s">
        <v>86</v>
      </c>
      <c r="AW179" s="13" t="s">
        <v>33</v>
      </c>
      <c r="AX179" s="13" t="s">
        <v>76</v>
      </c>
      <c r="AY179" s="209" t="s">
        <v>116</v>
      </c>
    </row>
    <row r="180" spans="1:65" s="13" customFormat="1" ht="11.25">
      <c r="B180" s="198"/>
      <c r="C180" s="199"/>
      <c r="D180" s="200" t="s">
        <v>129</v>
      </c>
      <c r="E180" s="201" t="s">
        <v>1</v>
      </c>
      <c r="F180" s="202" t="s">
        <v>227</v>
      </c>
      <c r="G180" s="199"/>
      <c r="H180" s="203">
        <v>0.57999999999999996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129</v>
      </c>
      <c r="AU180" s="209" t="s">
        <v>84</v>
      </c>
      <c r="AV180" s="13" t="s">
        <v>86</v>
      </c>
      <c r="AW180" s="13" t="s">
        <v>33</v>
      </c>
      <c r="AX180" s="13" t="s">
        <v>76</v>
      </c>
      <c r="AY180" s="209" t="s">
        <v>116</v>
      </c>
    </row>
    <row r="181" spans="1:65" s="14" customFormat="1" ht="11.25">
      <c r="B181" s="210"/>
      <c r="C181" s="211"/>
      <c r="D181" s="200" t="s">
        <v>129</v>
      </c>
      <c r="E181" s="212" t="s">
        <v>1</v>
      </c>
      <c r="F181" s="213" t="s">
        <v>132</v>
      </c>
      <c r="G181" s="211"/>
      <c r="H181" s="214">
        <v>86.419999999999987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129</v>
      </c>
      <c r="AU181" s="220" t="s">
        <v>84</v>
      </c>
      <c r="AV181" s="14" t="s">
        <v>124</v>
      </c>
      <c r="AW181" s="14" t="s">
        <v>33</v>
      </c>
      <c r="AX181" s="14" t="s">
        <v>84</v>
      </c>
      <c r="AY181" s="220" t="s">
        <v>116</v>
      </c>
    </row>
    <row r="182" spans="1:65" s="2" customFormat="1" ht="90" customHeight="1">
      <c r="A182" s="33"/>
      <c r="B182" s="34"/>
      <c r="C182" s="185" t="s">
        <v>256</v>
      </c>
      <c r="D182" s="185" t="s">
        <v>119</v>
      </c>
      <c r="E182" s="186" t="s">
        <v>257</v>
      </c>
      <c r="F182" s="187" t="s">
        <v>258</v>
      </c>
      <c r="G182" s="188" t="s">
        <v>136</v>
      </c>
      <c r="H182" s="189">
        <v>3</v>
      </c>
      <c r="I182" s="190"/>
      <c r="J182" s="191">
        <f>ROUND(I182*H182,2)</f>
        <v>0</v>
      </c>
      <c r="K182" s="187" t="s">
        <v>123</v>
      </c>
      <c r="L182" s="38"/>
      <c r="M182" s="192" t="s">
        <v>1</v>
      </c>
      <c r="N182" s="193" t="s">
        <v>41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124</v>
      </c>
      <c r="AT182" s="196" t="s">
        <v>119</v>
      </c>
      <c r="AU182" s="196" t="s">
        <v>84</v>
      </c>
      <c r="AY182" s="16" t="s">
        <v>116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84</v>
      </c>
      <c r="BK182" s="197">
        <f>ROUND(I182*H182,2)</f>
        <v>0</v>
      </c>
      <c r="BL182" s="16" t="s">
        <v>124</v>
      </c>
      <c r="BM182" s="196" t="s">
        <v>259</v>
      </c>
    </row>
    <row r="183" spans="1:65" s="13" customFormat="1" ht="11.25">
      <c r="B183" s="198"/>
      <c r="C183" s="199"/>
      <c r="D183" s="200" t="s">
        <v>129</v>
      </c>
      <c r="E183" s="201" t="s">
        <v>1</v>
      </c>
      <c r="F183" s="202" t="s">
        <v>260</v>
      </c>
      <c r="G183" s="199"/>
      <c r="H183" s="203">
        <v>1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129</v>
      </c>
      <c r="AU183" s="209" t="s">
        <v>84</v>
      </c>
      <c r="AV183" s="13" t="s">
        <v>86</v>
      </c>
      <c r="AW183" s="13" t="s">
        <v>33</v>
      </c>
      <c r="AX183" s="13" t="s">
        <v>76</v>
      </c>
      <c r="AY183" s="209" t="s">
        <v>116</v>
      </c>
    </row>
    <row r="184" spans="1:65" s="13" customFormat="1" ht="11.25">
      <c r="B184" s="198"/>
      <c r="C184" s="199"/>
      <c r="D184" s="200" t="s">
        <v>129</v>
      </c>
      <c r="E184" s="201" t="s">
        <v>1</v>
      </c>
      <c r="F184" s="202" t="s">
        <v>261</v>
      </c>
      <c r="G184" s="199"/>
      <c r="H184" s="203">
        <v>1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129</v>
      </c>
      <c r="AU184" s="209" t="s">
        <v>84</v>
      </c>
      <c r="AV184" s="13" t="s">
        <v>86</v>
      </c>
      <c r="AW184" s="13" t="s">
        <v>33</v>
      </c>
      <c r="AX184" s="13" t="s">
        <v>76</v>
      </c>
      <c r="AY184" s="209" t="s">
        <v>116</v>
      </c>
    </row>
    <row r="185" spans="1:65" s="13" customFormat="1" ht="11.25">
      <c r="B185" s="198"/>
      <c r="C185" s="199"/>
      <c r="D185" s="200" t="s">
        <v>129</v>
      </c>
      <c r="E185" s="201" t="s">
        <v>1</v>
      </c>
      <c r="F185" s="202" t="s">
        <v>262</v>
      </c>
      <c r="G185" s="199"/>
      <c r="H185" s="203">
        <v>1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129</v>
      </c>
      <c r="AU185" s="209" t="s">
        <v>84</v>
      </c>
      <c r="AV185" s="13" t="s">
        <v>86</v>
      </c>
      <c r="AW185" s="13" t="s">
        <v>33</v>
      </c>
      <c r="AX185" s="13" t="s">
        <v>76</v>
      </c>
      <c r="AY185" s="209" t="s">
        <v>116</v>
      </c>
    </row>
    <row r="186" spans="1:65" s="14" customFormat="1" ht="11.25">
      <c r="B186" s="210"/>
      <c r="C186" s="211"/>
      <c r="D186" s="200" t="s">
        <v>129</v>
      </c>
      <c r="E186" s="212" t="s">
        <v>1</v>
      </c>
      <c r="F186" s="213" t="s">
        <v>132</v>
      </c>
      <c r="G186" s="211"/>
      <c r="H186" s="214">
        <v>3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129</v>
      </c>
      <c r="AU186" s="220" t="s">
        <v>84</v>
      </c>
      <c r="AV186" s="14" t="s">
        <v>124</v>
      </c>
      <c r="AW186" s="14" t="s">
        <v>33</v>
      </c>
      <c r="AX186" s="14" t="s">
        <v>84</v>
      </c>
      <c r="AY186" s="220" t="s">
        <v>116</v>
      </c>
    </row>
    <row r="187" spans="1:65" s="2" customFormat="1" ht="90" customHeight="1">
      <c r="A187" s="33"/>
      <c r="B187" s="34"/>
      <c r="C187" s="185" t="s">
        <v>263</v>
      </c>
      <c r="D187" s="185" t="s">
        <v>119</v>
      </c>
      <c r="E187" s="186" t="s">
        <v>264</v>
      </c>
      <c r="F187" s="187" t="s">
        <v>265</v>
      </c>
      <c r="G187" s="188" t="s">
        <v>188</v>
      </c>
      <c r="H187" s="189">
        <v>0.57999999999999996</v>
      </c>
      <c r="I187" s="190"/>
      <c r="J187" s="191">
        <f>ROUND(I187*H187,2)</f>
        <v>0</v>
      </c>
      <c r="K187" s="187" t="s">
        <v>123</v>
      </c>
      <c r="L187" s="38"/>
      <c r="M187" s="192" t="s">
        <v>1</v>
      </c>
      <c r="N187" s="193" t="s">
        <v>41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206</v>
      </c>
      <c r="AT187" s="196" t="s">
        <v>119</v>
      </c>
      <c r="AU187" s="196" t="s">
        <v>84</v>
      </c>
      <c r="AY187" s="16" t="s">
        <v>116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84</v>
      </c>
      <c r="BK187" s="197">
        <f>ROUND(I187*H187,2)</f>
        <v>0</v>
      </c>
      <c r="BL187" s="16" t="s">
        <v>206</v>
      </c>
      <c r="BM187" s="196" t="s">
        <v>266</v>
      </c>
    </row>
    <row r="188" spans="1:65" s="13" customFormat="1" ht="11.25">
      <c r="B188" s="198"/>
      <c r="C188" s="199"/>
      <c r="D188" s="200" t="s">
        <v>129</v>
      </c>
      <c r="E188" s="201" t="s">
        <v>1</v>
      </c>
      <c r="F188" s="202" t="s">
        <v>267</v>
      </c>
      <c r="G188" s="199"/>
      <c r="H188" s="203">
        <v>0.57999999999999996</v>
      </c>
      <c r="I188" s="204"/>
      <c r="J188" s="199"/>
      <c r="K188" s="199"/>
      <c r="L188" s="205"/>
      <c r="M188" s="235"/>
      <c r="N188" s="236"/>
      <c r="O188" s="236"/>
      <c r="P188" s="236"/>
      <c r="Q188" s="236"/>
      <c r="R188" s="236"/>
      <c r="S188" s="236"/>
      <c r="T188" s="237"/>
      <c r="AT188" s="209" t="s">
        <v>129</v>
      </c>
      <c r="AU188" s="209" t="s">
        <v>84</v>
      </c>
      <c r="AV188" s="13" t="s">
        <v>86</v>
      </c>
      <c r="AW188" s="13" t="s">
        <v>33</v>
      </c>
      <c r="AX188" s="13" t="s">
        <v>84</v>
      </c>
      <c r="AY188" s="209" t="s">
        <v>116</v>
      </c>
    </row>
    <row r="189" spans="1:65" s="2" customFormat="1" ht="6.95" customHeight="1">
      <c r="A189" s="3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38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sheetProtection algorithmName="SHA-512" hashValue="PrGqFg8gDtdce1VltPAIezThHEJ2MwagA8fsm6X25a9DIT8/BrszsmVQrv9dfe8k0K03MiJr5lTWfQ7G/2hV0g==" saltValue="EMEU8uW7u3Js2ql59GY+mnnITUgvl+RizhDz+hTAC2/pu2diPyCIFLwW3dXWfnB9Uwr5TuEYnkoXy1YL1N0EGQ==" spinCount="100000" sheet="1" objects="1" scenarios="1" formatColumns="0" formatRows="0" autoFilter="0"/>
  <autoFilter ref="C118:K18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86</v>
      </c>
    </row>
    <row r="4" spans="1:46" s="1" customFormat="1" ht="24.95" customHeight="1">
      <c r="B4" s="19"/>
      <c r="D4" s="109" t="s">
        <v>90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26.25" customHeight="1">
      <c r="B7" s="19"/>
      <c r="E7" s="284" t="str">
        <f>'Rekapitulace stavby'!K6</f>
        <v>Výměna kolejnic v úseku Albrechtice u Českého Těšína - Havířov - 1.etapa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6" t="s">
        <v>268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13. 6. 2023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s.o.,OŘ Ostrava,ST Ostrava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ROUND((SUM(BE117:BE122)),  2)</f>
        <v>0</v>
      </c>
      <c r="G33" s="33"/>
      <c r="H33" s="33"/>
      <c r="I33" s="123">
        <v>0.21</v>
      </c>
      <c r="J33" s="122">
        <f>ROUND(((SUM(BE117:BE122))*I33),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ROUND((SUM(BF117:BF122)),  2)</f>
        <v>0</v>
      </c>
      <c r="G34" s="33"/>
      <c r="H34" s="33"/>
      <c r="I34" s="123">
        <v>0.15</v>
      </c>
      <c r="J34" s="122">
        <f>ROUND(((SUM(BF117:BF122))*I34),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ROUND((SUM(BG117:BG122)),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ROUND((SUM(BH117:BH122)),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ROUND((SUM(BI117:BI122)),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93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5"/>
      <c r="D85" s="35"/>
      <c r="E85" s="291" t="str">
        <f>E7</f>
        <v>Výměna kolejnic v úseku Albrechtice u Českého Těšína - Havířov - 1.etapa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VON - vedlejší a ostatní náklady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13. 6. 2023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94</v>
      </c>
      <c r="D94" s="143"/>
      <c r="E94" s="143"/>
      <c r="F94" s="143"/>
      <c r="G94" s="143"/>
      <c r="H94" s="143"/>
      <c r="I94" s="143"/>
      <c r="J94" s="144" t="s">
        <v>95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96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5" customHeight="1">
      <c r="B97" s="146"/>
      <c r="C97" s="147"/>
      <c r="D97" s="148" t="s">
        <v>269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101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6.25" customHeight="1">
      <c r="A107" s="33"/>
      <c r="B107" s="34"/>
      <c r="C107" s="35"/>
      <c r="D107" s="35"/>
      <c r="E107" s="291" t="str">
        <f>E7</f>
        <v>Výměna kolejnic v úseku Albrechtice u Českého Těšína - Havířov - 1.etapa</v>
      </c>
      <c r="F107" s="292"/>
      <c r="G107" s="292"/>
      <c r="H107" s="29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91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2" t="str">
        <f>E9</f>
        <v>VON - vedlejší a ostatní náklady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 t="str">
        <f>IF(J12="","",J12)</f>
        <v>13. 6. 2023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 s.o.,OŘ Ostrava,ST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102</v>
      </c>
      <c r="D116" s="161" t="s">
        <v>61</v>
      </c>
      <c r="E116" s="161" t="s">
        <v>57</v>
      </c>
      <c r="F116" s="161" t="s">
        <v>58</v>
      </c>
      <c r="G116" s="161" t="s">
        <v>103</v>
      </c>
      <c r="H116" s="161" t="s">
        <v>104</v>
      </c>
      <c r="I116" s="161" t="s">
        <v>105</v>
      </c>
      <c r="J116" s="161" t="s">
        <v>95</v>
      </c>
      <c r="K116" s="162" t="s">
        <v>106</v>
      </c>
      <c r="L116" s="163"/>
      <c r="M116" s="74" t="s">
        <v>1</v>
      </c>
      <c r="N116" s="75" t="s">
        <v>40</v>
      </c>
      <c r="O116" s="75" t="s">
        <v>107</v>
      </c>
      <c r="P116" s="75" t="s">
        <v>108</v>
      </c>
      <c r="Q116" s="75" t="s">
        <v>109</v>
      </c>
      <c r="R116" s="75" t="s">
        <v>110</v>
      </c>
      <c r="S116" s="75" t="s">
        <v>111</v>
      </c>
      <c r="T116" s="76" t="s">
        <v>112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113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75</v>
      </c>
      <c r="AU117" s="16" t="s">
        <v>97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75</v>
      </c>
      <c r="E118" s="172" t="s">
        <v>270</v>
      </c>
      <c r="F118" s="172" t="s">
        <v>271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SUM(P119:P122)</f>
        <v>0</v>
      </c>
      <c r="Q118" s="177"/>
      <c r="R118" s="178">
        <f>SUM(R119:R122)</f>
        <v>0</v>
      </c>
      <c r="S118" s="177"/>
      <c r="T118" s="179">
        <f>SUM(T119:T122)</f>
        <v>0</v>
      </c>
      <c r="AR118" s="180" t="s">
        <v>117</v>
      </c>
      <c r="AT118" s="181" t="s">
        <v>75</v>
      </c>
      <c r="AU118" s="181" t="s">
        <v>76</v>
      </c>
      <c r="AY118" s="180" t="s">
        <v>116</v>
      </c>
      <c r="BK118" s="182">
        <f>SUM(BK119:BK122)</f>
        <v>0</v>
      </c>
    </row>
    <row r="119" spans="1:65" s="2" customFormat="1" ht="114.95" customHeight="1">
      <c r="A119" s="33"/>
      <c r="B119" s="34"/>
      <c r="C119" s="185" t="s">
        <v>84</v>
      </c>
      <c r="D119" s="185" t="s">
        <v>119</v>
      </c>
      <c r="E119" s="186" t="s">
        <v>272</v>
      </c>
      <c r="F119" s="187" t="s">
        <v>273</v>
      </c>
      <c r="G119" s="188" t="s">
        <v>160</v>
      </c>
      <c r="H119" s="189">
        <v>2.7</v>
      </c>
      <c r="I119" s="190"/>
      <c r="J119" s="191">
        <f>ROUND(I119*H119,2)</f>
        <v>0</v>
      </c>
      <c r="K119" s="187" t="s">
        <v>123</v>
      </c>
      <c r="L119" s="38"/>
      <c r="M119" s="192" t="s">
        <v>1</v>
      </c>
      <c r="N119" s="193" t="s">
        <v>41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124</v>
      </c>
      <c r="AT119" s="196" t="s">
        <v>119</v>
      </c>
      <c r="AU119" s="196" t="s">
        <v>84</v>
      </c>
      <c r="AY119" s="16" t="s">
        <v>116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84</v>
      </c>
      <c r="BK119" s="197">
        <f>ROUND(I119*H119,2)</f>
        <v>0</v>
      </c>
      <c r="BL119" s="16" t="s">
        <v>124</v>
      </c>
      <c r="BM119" s="196" t="s">
        <v>274</v>
      </c>
    </row>
    <row r="120" spans="1:65" s="2" customFormat="1" ht="66.75" customHeight="1">
      <c r="A120" s="33"/>
      <c r="B120" s="34"/>
      <c r="C120" s="185" t="s">
        <v>86</v>
      </c>
      <c r="D120" s="185" t="s">
        <v>119</v>
      </c>
      <c r="E120" s="186" t="s">
        <v>275</v>
      </c>
      <c r="F120" s="187" t="s">
        <v>276</v>
      </c>
      <c r="G120" s="188" t="s">
        <v>277</v>
      </c>
      <c r="H120" s="189">
        <v>1</v>
      </c>
      <c r="I120" s="190"/>
      <c r="J120" s="191">
        <f>ROUND(I120*H120,2)</f>
        <v>0</v>
      </c>
      <c r="K120" s="187" t="s">
        <v>123</v>
      </c>
      <c r="L120" s="38"/>
      <c r="M120" s="192" t="s">
        <v>1</v>
      </c>
      <c r="N120" s="193" t="s">
        <v>41</v>
      </c>
      <c r="O120" s="70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6" t="s">
        <v>124</v>
      </c>
      <c r="AT120" s="196" t="s">
        <v>119</v>
      </c>
      <c r="AU120" s="196" t="s">
        <v>84</v>
      </c>
      <c r="AY120" s="16" t="s">
        <v>116</v>
      </c>
      <c r="BE120" s="197">
        <f>IF(N120="základní",J120,0)</f>
        <v>0</v>
      </c>
      <c r="BF120" s="197">
        <f>IF(N120="snížená",J120,0)</f>
        <v>0</v>
      </c>
      <c r="BG120" s="197">
        <f>IF(N120="zákl. přenesená",J120,0)</f>
        <v>0</v>
      </c>
      <c r="BH120" s="197">
        <f>IF(N120="sníž. přenesená",J120,0)</f>
        <v>0</v>
      </c>
      <c r="BI120" s="197">
        <f>IF(N120="nulová",J120,0)</f>
        <v>0</v>
      </c>
      <c r="BJ120" s="16" t="s">
        <v>84</v>
      </c>
      <c r="BK120" s="197">
        <f>ROUND(I120*H120,2)</f>
        <v>0</v>
      </c>
      <c r="BL120" s="16" t="s">
        <v>124</v>
      </c>
      <c r="BM120" s="196" t="s">
        <v>278</v>
      </c>
    </row>
    <row r="121" spans="1:65" s="2" customFormat="1" ht="19.5">
      <c r="A121" s="33"/>
      <c r="B121" s="34"/>
      <c r="C121" s="35"/>
      <c r="D121" s="200" t="s">
        <v>142</v>
      </c>
      <c r="E121" s="35"/>
      <c r="F121" s="221" t="s">
        <v>279</v>
      </c>
      <c r="G121" s="35"/>
      <c r="H121" s="35"/>
      <c r="I121" s="222"/>
      <c r="J121" s="35"/>
      <c r="K121" s="35"/>
      <c r="L121" s="38"/>
      <c r="M121" s="223"/>
      <c r="N121" s="224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142</v>
      </c>
      <c r="AU121" s="16" t="s">
        <v>84</v>
      </c>
    </row>
    <row r="122" spans="1:65" s="2" customFormat="1" ht="90" customHeight="1">
      <c r="A122" s="33"/>
      <c r="B122" s="34"/>
      <c r="C122" s="185" t="s">
        <v>133</v>
      </c>
      <c r="D122" s="185" t="s">
        <v>119</v>
      </c>
      <c r="E122" s="186" t="s">
        <v>280</v>
      </c>
      <c r="F122" s="187" t="s">
        <v>281</v>
      </c>
      <c r="G122" s="188" t="s">
        <v>140</v>
      </c>
      <c r="H122" s="189">
        <v>1925</v>
      </c>
      <c r="I122" s="190"/>
      <c r="J122" s="191">
        <f>ROUND(I122*H122,2)</f>
        <v>0</v>
      </c>
      <c r="K122" s="187" t="s">
        <v>123</v>
      </c>
      <c r="L122" s="38"/>
      <c r="M122" s="238" t="s">
        <v>1</v>
      </c>
      <c r="N122" s="239" t="s">
        <v>41</v>
      </c>
      <c r="O122" s="240"/>
      <c r="P122" s="241">
        <f>O122*H122</f>
        <v>0</v>
      </c>
      <c r="Q122" s="241">
        <v>0</v>
      </c>
      <c r="R122" s="241">
        <f>Q122*H122</f>
        <v>0</v>
      </c>
      <c r="S122" s="241">
        <v>0</v>
      </c>
      <c r="T122" s="24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124</v>
      </c>
      <c r="AT122" s="196" t="s">
        <v>119</v>
      </c>
      <c r="AU122" s="196" t="s">
        <v>84</v>
      </c>
      <c r="AY122" s="16" t="s">
        <v>116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84</v>
      </c>
      <c r="BK122" s="197">
        <f>ROUND(I122*H122,2)</f>
        <v>0</v>
      </c>
      <c r="BL122" s="16" t="s">
        <v>124</v>
      </c>
      <c r="BM122" s="196" t="s">
        <v>282</v>
      </c>
    </row>
    <row r="123" spans="1:65" s="2" customFormat="1" ht="6.95" customHeight="1">
      <c r="A123" s="33"/>
      <c r="B123" s="53"/>
      <c r="C123" s="54"/>
      <c r="D123" s="54"/>
      <c r="E123" s="54"/>
      <c r="F123" s="54"/>
      <c r="G123" s="54"/>
      <c r="H123" s="54"/>
      <c r="I123" s="54"/>
      <c r="J123" s="54"/>
      <c r="K123" s="54"/>
      <c r="L123" s="38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algorithmName="SHA-512" hashValue="Gn0qV+9i+kXzomde9fBdEeSY67P26fFrrAZLCLP9DpXEiv72+o7MLOl3ErZNiKofVM6BcuISbz3zSxooJb2LJw==" saltValue="iS+7tb/l1YnY2crMq20jRmQGUR3AQN07TjH0wvakk2RfogZ6oI0eHM7/gBFeW0xjX7MqFzHZ24m+r8P5Kvzk3g==" spinCount="100000" sheet="1" objects="1" scenarios="1" formatColumns="0" formatRows="0" autoFilter="0"/>
  <autoFilter ref="C116:K12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Výměna kolejnic 1....</vt:lpstr>
      <vt:lpstr>VON - vedlejší a ostatní ...</vt:lpstr>
      <vt:lpstr>'Rekapitulace stavby'!Názvy_tisku</vt:lpstr>
      <vt:lpstr>'SO01 - Výměna kolejnic 1....'!Názvy_tisku</vt:lpstr>
      <vt:lpstr>'VON - vedlejší a ostatní ...'!Názvy_tisku</vt:lpstr>
      <vt:lpstr>'Rekapitulace stavby'!Oblast_tisku</vt:lpstr>
      <vt:lpstr>'SO01 - Výměna kolejnic 1....'!Oblast_tisku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2023-07-14T04:42:30Z</dcterms:created>
  <dcterms:modified xsi:type="dcterms:W3CDTF">2023-07-14T04:43:27Z</dcterms:modified>
</cp:coreProperties>
</file>